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_FileTransfer\New Curriculum Material\Final Curiculum 2019 Source Files\CM1\Specimen Papers\"/>
    </mc:Choice>
  </mc:AlternateContent>
  <bookViews>
    <workbookView xWindow="0" yWindow="0" windowWidth="19095" windowHeight="7680" activeTab="4"/>
  </bookViews>
  <sheets>
    <sheet name="Assumptions" sheetId="1" r:id="rId1"/>
    <sheet name="(i)" sheetId="2" r:id="rId2"/>
    <sheet name="(ii)" sheetId="3" r:id="rId3"/>
    <sheet name="(iii)" sheetId="4" r:id="rId4"/>
    <sheet name="(iv)" sheetId="5" r:id="rId5"/>
    <sheet name="Answers" sheetId="6" r:id="rId6"/>
  </sheets>
  <definedNames>
    <definedName name="solver_adj" localSheetId="2" hidden="1">'(ii)'!$B$5</definedName>
    <definedName name="solver_adj" localSheetId="4" hidden="1">'(iv)'!$B$6</definedName>
    <definedName name="solver_adj" localSheetId="0" hidden="1">Assumptions!$B$5</definedName>
    <definedName name="solver_cvg" localSheetId="1" hidden="1">0.0001</definedName>
    <definedName name="solver_cvg" localSheetId="2" hidden="1">0.0001</definedName>
    <definedName name="solver_cvg" localSheetId="4" hidden="1">0.0001</definedName>
    <definedName name="solver_drv" localSheetId="1" hidden="1">1</definedName>
    <definedName name="solver_drv" localSheetId="2" hidden="1">1</definedName>
    <definedName name="solver_drv" localSheetId="4" hidden="1">1</definedName>
    <definedName name="solver_eng" localSheetId="1" hidden="1">1</definedName>
    <definedName name="solver_eng" localSheetId="2" hidden="1">1</definedName>
    <definedName name="solver_eng" localSheetId="4" hidden="1">1</definedName>
    <definedName name="solver_eng" localSheetId="0" hidden="1">1</definedName>
    <definedName name="solver_est" localSheetId="1" hidden="1">1</definedName>
    <definedName name="solver_est" localSheetId="2" hidden="1">1</definedName>
    <definedName name="solver_est" localSheetId="4" hidden="1">1</definedName>
    <definedName name="solver_itr" localSheetId="1" hidden="1">2147483647</definedName>
    <definedName name="solver_itr" localSheetId="2" hidden="1">2147483647</definedName>
    <definedName name="solver_itr" localSheetId="4" hidden="1">2147483647</definedName>
    <definedName name="solver_mip" localSheetId="1" hidden="1">2147483647</definedName>
    <definedName name="solver_mip" localSheetId="2" hidden="1">2147483647</definedName>
    <definedName name="solver_mip" localSheetId="4" hidden="1">2147483647</definedName>
    <definedName name="solver_mni" localSheetId="1" hidden="1">30</definedName>
    <definedName name="solver_mni" localSheetId="2" hidden="1">30</definedName>
    <definedName name="solver_mni" localSheetId="4" hidden="1">30</definedName>
    <definedName name="solver_mrt" localSheetId="1" hidden="1">0.075</definedName>
    <definedName name="solver_mrt" localSheetId="2" hidden="1">0.075</definedName>
    <definedName name="solver_mrt" localSheetId="4" hidden="1">0.075</definedName>
    <definedName name="solver_msl" localSheetId="1" hidden="1">2</definedName>
    <definedName name="solver_msl" localSheetId="2" hidden="1">2</definedName>
    <definedName name="solver_msl" localSheetId="4" hidden="1">2</definedName>
    <definedName name="solver_neg" localSheetId="1" hidden="1">1</definedName>
    <definedName name="solver_neg" localSheetId="2" hidden="1">1</definedName>
    <definedName name="solver_neg" localSheetId="4" hidden="1">1</definedName>
    <definedName name="solver_neg" localSheetId="0" hidden="1">1</definedName>
    <definedName name="solver_nod" localSheetId="1" hidden="1">2147483647</definedName>
    <definedName name="solver_nod" localSheetId="2" hidden="1">2147483647</definedName>
    <definedName name="solver_nod" localSheetId="4" hidden="1">2147483647</definedName>
    <definedName name="solver_num" localSheetId="1" hidden="1">0</definedName>
    <definedName name="solver_num" localSheetId="2" hidden="1">0</definedName>
    <definedName name="solver_num" localSheetId="4" hidden="1">0</definedName>
    <definedName name="solver_num" localSheetId="0" hidden="1">0</definedName>
    <definedName name="solver_nwt" localSheetId="1" hidden="1">1</definedName>
    <definedName name="solver_nwt" localSheetId="2" hidden="1">1</definedName>
    <definedName name="solver_nwt" localSheetId="4" hidden="1">1</definedName>
    <definedName name="solver_opt" localSheetId="1" hidden="1">'(i)'!$M$73</definedName>
    <definedName name="solver_opt" localSheetId="2" hidden="1">'(ii)'!$N$65</definedName>
    <definedName name="solver_opt" localSheetId="4" hidden="1">'(iv)'!$P$71</definedName>
    <definedName name="solver_pre" localSheetId="1" hidden="1">0.000001</definedName>
    <definedName name="solver_pre" localSheetId="2" hidden="1">0.000001</definedName>
    <definedName name="solver_pre" localSheetId="4" hidden="1">0.000001</definedName>
    <definedName name="solver_rbv" localSheetId="1" hidden="1">1</definedName>
    <definedName name="solver_rbv" localSheetId="2" hidden="1">1</definedName>
    <definedName name="solver_rbv" localSheetId="4" hidden="1">1</definedName>
    <definedName name="solver_rlx" localSheetId="1" hidden="1">2</definedName>
    <definedName name="solver_rlx" localSheetId="2" hidden="1">2</definedName>
    <definedName name="solver_rlx" localSheetId="4" hidden="1">2</definedName>
    <definedName name="solver_rsd" localSheetId="1" hidden="1">0</definedName>
    <definedName name="solver_rsd" localSheetId="2" hidden="1">0</definedName>
    <definedName name="solver_rsd" localSheetId="4" hidden="1">0</definedName>
    <definedName name="solver_scl" localSheetId="1" hidden="1">1</definedName>
    <definedName name="solver_scl" localSheetId="2" hidden="1">1</definedName>
    <definedName name="solver_scl" localSheetId="4" hidden="1">1</definedName>
    <definedName name="solver_sho" localSheetId="1" hidden="1">2</definedName>
    <definedName name="solver_sho" localSheetId="2" hidden="1">2</definedName>
    <definedName name="solver_sho" localSheetId="4" hidden="1">2</definedName>
    <definedName name="solver_ssz" localSheetId="1" hidden="1">100</definedName>
    <definedName name="solver_ssz" localSheetId="2" hidden="1">100</definedName>
    <definedName name="solver_ssz" localSheetId="4" hidden="1">100</definedName>
    <definedName name="solver_tim" localSheetId="1" hidden="1">2147483647</definedName>
    <definedName name="solver_tim" localSheetId="2" hidden="1">2147483647</definedName>
    <definedName name="solver_tim" localSheetId="4" hidden="1">2147483647</definedName>
    <definedName name="solver_tol" localSheetId="1" hidden="1">0.01</definedName>
    <definedName name="solver_tol" localSheetId="2" hidden="1">0.01</definedName>
    <definedName name="solver_tol" localSheetId="4" hidden="1">0.01</definedName>
    <definedName name="solver_typ" localSheetId="1" hidden="1">3</definedName>
    <definedName name="solver_typ" localSheetId="2" hidden="1">3</definedName>
    <definedName name="solver_typ" localSheetId="4" hidden="1">3</definedName>
    <definedName name="solver_typ" localSheetId="0" hidden="1">1</definedName>
    <definedName name="solver_val" localSheetId="1" hidden="1">0</definedName>
    <definedName name="solver_val" localSheetId="2" hidden="1">0</definedName>
    <definedName name="solver_val" localSheetId="4" hidden="1">0</definedName>
    <definedName name="solver_val" localSheetId="0" hidden="1">0</definedName>
    <definedName name="solver_ver" localSheetId="1" hidden="1">3</definedName>
    <definedName name="solver_ver" localSheetId="2" hidden="1">3</definedName>
    <definedName name="solver_ver" localSheetId="4" hidden="1">3</definedName>
    <definedName name="solver_ver" localSheetId="0" hidde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1" i="5" l="1"/>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O9" i="5"/>
  <c r="O8" i="5"/>
  <c r="O7" i="5"/>
  <c r="O6" i="5"/>
  <c r="O5" i="5"/>
  <c r="O4" i="5"/>
  <c r="O3" i="5"/>
  <c r="M65" i="3" l="1"/>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M3" i="3"/>
  <c r="C4" i="6"/>
  <c r="C9" i="6" l="1"/>
  <c r="D8" i="6"/>
  <c r="C5" i="6"/>
  <c r="D4" i="6"/>
  <c r="Q65" i="4"/>
  <c r="S71" i="5"/>
  <c r="Q65" i="3"/>
  <c r="S63" i="5"/>
  <c r="C8" i="6" s="1"/>
  <c r="L5" i="5"/>
  <c r="B5" i="5"/>
  <c r="H71" i="5"/>
  <c r="J71" i="5" s="1"/>
  <c r="G71" i="5"/>
  <c r="H70" i="5"/>
  <c r="J70" i="5" s="1"/>
  <c r="G70" i="5"/>
  <c r="H69" i="5"/>
  <c r="J69" i="5" s="1"/>
  <c r="G69" i="5"/>
  <c r="H68" i="5"/>
  <c r="J68" i="5" s="1"/>
  <c r="G68" i="5"/>
  <c r="H67" i="5"/>
  <c r="J67" i="5" s="1"/>
  <c r="G67" i="5"/>
  <c r="H66" i="5"/>
  <c r="J66" i="5" s="1"/>
  <c r="G66" i="5"/>
  <c r="H65" i="5"/>
  <c r="J65" i="5" s="1"/>
  <c r="G65" i="5"/>
  <c r="H64" i="5"/>
  <c r="J64" i="5" s="1"/>
  <c r="G64" i="5"/>
  <c r="H63" i="5"/>
  <c r="J63" i="5" s="1"/>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M5" i="5"/>
  <c r="G5" i="5"/>
  <c r="G4" i="5"/>
  <c r="G3" i="5"/>
  <c r="I2" i="5"/>
  <c r="P2" i="5" s="1"/>
  <c r="G2" i="5"/>
  <c r="F71" i="4"/>
  <c r="H71" i="4" s="1"/>
  <c r="E71" i="4"/>
  <c r="F70" i="4"/>
  <c r="H70" i="4" s="1"/>
  <c r="E70" i="4"/>
  <c r="F69" i="4"/>
  <c r="H69" i="4" s="1"/>
  <c r="E69" i="4"/>
  <c r="F68" i="4"/>
  <c r="H68" i="4" s="1"/>
  <c r="E68" i="4"/>
  <c r="F67" i="4"/>
  <c r="H67" i="4" s="1"/>
  <c r="E67" i="4"/>
  <c r="F66" i="4"/>
  <c r="H66" i="4" s="1"/>
  <c r="E66" i="4"/>
  <c r="F65" i="4"/>
  <c r="H65" i="4" s="1"/>
  <c r="E65" i="4"/>
  <c r="F64" i="4"/>
  <c r="H64" i="4" s="1"/>
  <c r="E64" i="4"/>
  <c r="H63" i="4"/>
  <c r="F63" i="4"/>
  <c r="J66" i="4" s="1"/>
  <c r="K66" i="4" s="1"/>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K5" i="4"/>
  <c r="J5" i="4"/>
  <c r="E5" i="4"/>
  <c r="E4" i="4"/>
  <c r="E3" i="4"/>
  <c r="I2" i="4"/>
  <c r="G2" i="4"/>
  <c r="N2" i="4" s="1"/>
  <c r="M3" i="4" s="1"/>
  <c r="E2" i="4"/>
  <c r="Q46" i="3"/>
  <c r="F71" i="2"/>
  <c r="H71" i="2" s="1"/>
  <c r="E71" i="2"/>
  <c r="F71" i="3"/>
  <c r="H71" i="3" s="1"/>
  <c r="E71" i="3"/>
  <c r="J5" i="3"/>
  <c r="J5" i="2"/>
  <c r="F70" i="3"/>
  <c r="H70" i="3" s="1"/>
  <c r="E70" i="3"/>
  <c r="F69" i="3"/>
  <c r="H69" i="3" s="1"/>
  <c r="E69" i="3"/>
  <c r="F68" i="3"/>
  <c r="H68" i="3" s="1"/>
  <c r="E68" i="3"/>
  <c r="F67" i="3"/>
  <c r="H67" i="3" s="1"/>
  <c r="E67" i="3"/>
  <c r="F66" i="3"/>
  <c r="H66" i="3" s="1"/>
  <c r="E66" i="3"/>
  <c r="F65" i="3"/>
  <c r="H65" i="3" s="1"/>
  <c r="E65" i="3"/>
  <c r="F64" i="3"/>
  <c r="H64" i="3" s="1"/>
  <c r="E64" i="3"/>
  <c r="F63" i="3"/>
  <c r="H63" i="3" s="1"/>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G2" i="3"/>
  <c r="N2" i="3" s="1"/>
  <c r="E2" i="3"/>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G2" i="2"/>
  <c r="I71" i="2" l="1"/>
  <c r="L5" i="4"/>
  <c r="J70" i="4"/>
  <c r="K70" i="4" s="1"/>
  <c r="J71" i="3"/>
  <c r="K71" i="3" s="1"/>
  <c r="L71" i="3" s="1"/>
  <c r="J67" i="3"/>
  <c r="K67" i="3" s="1"/>
  <c r="L67" i="3" s="1"/>
  <c r="N5" i="5"/>
  <c r="K65" i="5"/>
  <c r="K68" i="5"/>
  <c r="K63" i="5"/>
  <c r="K67" i="5"/>
  <c r="K71" i="5"/>
  <c r="K69" i="5"/>
  <c r="K64" i="5"/>
  <c r="K66" i="5"/>
  <c r="K70" i="5"/>
  <c r="K2" i="5"/>
  <c r="J69" i="4"/>
  <c r="K69" i="4" s="1"/>
  <c r="L69" i="4" s="1"/>
  <c r="J68" i="4"/>
  <c r="K68" i="4" s="1"/>
  <c r="L68" i="4" s="1"/>
  <c r="J67" i="4"/>
  <c r="K67" i="4" s="1"/>
  <c r="J71" i="4"/>
  <c r="K71" i="4" s="1"/>
  <c r="L71" i="4" s="1"/>
  <c r="L66" i="4"/>
  <c r="I64" i="4"/>
  <c r="I68" i="4"/>
  <c r="I63" i="4"/>
  <c r="I67" i="4"/>
  <c r="I71" i="4"/>
  <c r="I66" i="4"/>
  <c r="L67" i="4"/>
  <c r="I70" i="4"/>
  <c r="I65" i="4"/>
  <c r="I69" i="4"/>
  <c r="L70" i="4"/>
  <c r="I65" i="3"/>
  <c r="I71" i="3"/>
  <c r="I64" i="3"/>
  <c r="J68" i="3"/>
  <c r="K68" i="3" s="1"/>
  <c r="L68" i="3" s="1"/>
  <c r="J69" i="3"/>
  <c r="K69" i="3" s="1"/>
  <c r="L69" i="3" s="1"/>
  <c r="I63" i="3"/>
  <c r="J66" i="3"/>
  <c r="K66" i="3" s="1"/>
  <c r="L66" i="3" s="1"/>
  <c r="J70" i="3"/>
  <c r="K70" i="3" s="1"/>
  <c r="L70" i="3" s="1"/>
  <c r="I2" i="3"/>
  <c r="I66" i="3"/>
  <c r="I67" i="3"/>
  <c r="I68" i="3"/>
  <c r="I69" i="3"/>
  <c r="I70" i="3"/>
  <c r="F70" i="2"/>
  <c r="H70" i="2" s="1"/>
  <c r="F69" i="2"/>
  <c r="H69" i="2" s="1"/>
  <c r="F68" i="2"/>
  <c r="J71" i="2" s="1"/>
  <c r="K71" i="2" s="1"/>
  <c r="L71" i="2" s="1"/>
  <c r="F67" i="2"/>
  <c r="J70" i="2" s="1"/>
  <c r="F66" i="2"/>
  <c r="F65" i="2"/>
  <c r="F64" i="2"/>
  <c r="J67" i="2" s="1"/>
  <c r="K67" i="2" s="1"/>
  <c r="F63" i="2"/>
  <c r="E2" i="2"/>
  <c r="H66" i="2" l="1"/>
  <c r="J69" i="2"/>
  <c r="H63" i="2"/>
  <c r="J66" i="2"/>
  <c r="K66" i="2" s="1"/>
  <c r="L66" i="2" s="1"/>
  <c r="H65" i="2"/>
  <c r="I65" i="2" s="1"/>
  <c r="J68" i="2"/>
  <c r="K68" i="2" s="1"/>
  <c r="H64" i="2"/>
  <c r="K70" i="2"/>
  <c r="L70" i="2" s="1"/>
  <c r="H68" i="2"/>
  <c r="I68" i="2" s="1"/>
  <c r="H67" i="2"/>
  <c r="I67" i="2"/>
  <c r="I66" i="2"/>
  <c r="L68" i="2"/>
  <c r="L67" i="2"/>
  <c r="I69" i="2"/>
  <c r="I70" i="2"/>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K5" i="2"/>
  <c r="F13" i="4" l="1"/>
  <c r="H13" i="5"/>
  <c r="F13" i="3"/>
  <c r="F13" i="2"/>
  <c r="H37" i="5"/>
  <c r="F37" i="4"/>
  <c r="F37" i="3"/>
  <c r="F37" i="2"/>
  <c r="F49" i="4"/>
  <c r="H49" i="5"/>
  <c r="F49" i="3"/>
  <c r="F49" i="2"/>
  <c r="F61" i="4"/>
  <c r="H61" i="5"/>
  <c r="F61" i="3"/>
  <c r="F61" i="2"/>
  <c r="H4" i="5"/>
  <c r="F4" i="4"/>
  <c r="F4" i="3"/>
  <c r="F4" i="2"/>
  <c r="H12" i="5"/>
  <c r="F12" i="4"/>
  <c r="F12" i="3"/>
  <c r="F12" i="2"/>
  <c r="H20" i="5"/>
  <c r="F20" i="4"/>
  <c r="F20" i="3"/>
  <c r="F20" i="2"/>
  <c r="H28" i="5"/>
  <c r="F28" i="4"/>
  <c r="F28" i="3"/>
  <c r="F28" i="2"/>
  <c r="H36" i="5"/>
  <c r="F36" i="4"/>
  <c r="F36" i="3"/>
  <c r="F36" i="2"/>
  <c r="H44" i="5"/>
  <c r="F44" i="4"/>
  <c r="F44" i="3"/>
  <c r="F44" i="2"/>
  <c r="H52" i="5"/>
  <c r="F52" i="4"/>
  <c r="F52" i="3"/>
  <c r="F52" i="2"/>
  <c r="H60" i="5"/>
  <c r="F60" i="4"/>
  <c r="F60" i="3"/>
  <c r="F60" i="2"/>
  <c r="H9" i="5"/>
  <c r="F9" i="4"/>
  <c r="F9" i="3"/>
  <c r="F9" i="2"/>
  <c r="H21" i="5"/>
  <c r="F21" i="4"/>
  <c r="F21" i="3"/>
  <c r="F21" i="2"/>
  <c r="H29" i="5"/>
  <c r="F29" i="4"/>
  <c r="F29" i="3"/>
  <c r="F29" i="2"/>
  <c r="H45" i="5"/>
  <c r="F45" i="4"/>
  <c r="F45" i="3"/>
  <c r="F45" i="2"/>
  <c r="F57" i="4"/>
  <c r="H57" i="5"/>
  <c r="F57" i="3"/>
  <c r="F57" i="2"/>
  <c r="H6" i="5"/>
  <c r="F6" i="4"/>
  <c r="F6" i="3"/>
  <c r="F6" i="2"/>
  <c r="H10" i="5"/>
  <c r="F10" i="4"/>
  <c r="F10" i="3"/>
  <c r="F10" i="2"/>
  <c r="H14" i="5"/>
  <c r="F14" i="3"/>
  <c r="F14" i="4"/>
  <c r="F14" i="2"/>
  <c r="H18" i="5"/>
  <c r="F18" i="4"/>
  <c r="F18" i="3"/>
  <c r="F18" i="2"/>
  <c r="H22" i="5"/>
  <c r="F22" i="4"/>
  <c r="F22" i="3"/>
  <c r="F22" i="2"/>
  <c r="H26" i="5"/>
  <c r="F26" i="4"/>
  <c r="F26" i="3"/>
  <c r="F26" i="2"/>
  <c r="H30" i="5"/>
  <c r="F30" i="4"/>
  <c r="F30" i="3"/>
  <c r="F30" i="2"/>
  <c r="H34" i="5"/>
  <c r="F34" i="4"/>
  <c r="F34" i="3"/>
  <c r="F34" i="2"/>
  <c r="H38" i="5"/>
  <c r="F38" i="4"/>
  <c r="F38" i="3"/>
  <c r="F38" i="2"/>
  <c r="H42" i="5"/>
  <c r="F42" i="4"/>
  <c r="F42" i="3"/>
  <c r="F42" i="2"/>
  <c r="H46" i="5"/>
  <c r="F46" i="4"/>
  <c r="F46" i="3"/>
  <c r="F46" i="2"/>
  <c r="H50" i="5"/>
  <c r="F50" i="3"/>
  <c r="F50" i="4"/>
  <c r="F50" i="2"/>
  <c r="H54" i="5"/>
  <c r="F54" i="3"/>
  <c r="F54" i="4"/>
  <c r="F54" i="2"/>
  <c r="H58" i="5"/>
  <c r="F58" i="3"/>
  <c r="F58" i="4"/>
  <c r="F58" i="2"/>
  <c r="H62" i="5"/>
  <c r="F62" i="3"/>
  <c r="F62" i="4"/>
  <c r="F62" i="2"/>
  <c r="H8" i="5"/>
  <c r="F8" i="4"/>
  <c r="F8" i="3"/>
  <c r="F8" i="2"/>
  <c r="H16" i="5"/>
  <c r="F16" i="4"/>
  <c r="F16" i="3"/>
  <c r="F16" i="2"/>
  <c r="H24" i="5"/>
  <c r="F24" i="4"/>
  <c r="F24" i="3"/>
  <c r="F24" i="2"/>
  <c r="H32" i="5"/>
  <c r="F32" i="4"/>
  <c r="F32" i="3"/>
  <c r="F32" i="2"/>
  <c r="H40" i="5"/>
  <c r="F40" i="4"/>
  <c r="F40" i="3"/>
  <c r="F40" i="2"/>
  <c r="H48" i="5"/>
  <c r="F48" i="3"/>
  <c r="F48" i="4"/>
  <c r="F48" i="2"/>
  <c r="H56" i="5"/>
  <c r="F56" i="4"/>
  <c r="F56" i="3"/>
  <c r="F56" i="2"/>
  <c r="H5" i="5"/>
  <c r="F5" i="4"/>
  <c r="F5" i="3"/>
  <c r="F5" i="2"/>
  <c r="H17" i="5"/>
  <c r="F17" i="4"/>
  <c r="F17" i="3"/>
  <c r="F17" i="2"/>
  <c r="H25" i="5"/>
  <c r="F25" i="4"/>
  <c r="F25" i="3"/>
  <c r="F25" i="2"/>
  <c r="H33" i="5"/>
  <c r="F33" i="4"/>
  <c r="F33" i="3"/>
  <c r="F33" i="2"/>
  <c r="H41" i="5"/>
  <c r="F41" i="4"/>
  <c r="F41" i="3"/>
  <c r="F41" i="2"/>
  <c r="F53" i="4"/>
  <c r="H53" i="5"/>
  <c r="F53" i="3"/>
  <c r="F53" i="2"/>
  <c r="H3" i="5"/>
  <c r="F3" i="4"/>
  <c r="F3" i="3"/>
  <c r="F3" i="2"/>
  <c r="F7" i="4"/>
  <c r="H7" i="5"/>
  <c r="F7" i="3"/>
  <c r="F7" i="2"/>
  <c r="H11" i="5"/>
  <c r="F11" i="4"/>
  <c r="F11" i="3"/>
  <c r="F11" i="2"/>
  <c r="F15" i="4"/>
  <c r="H15" i="5"/>
  <c r="F15" i="3"/>
  <c r="F15" i="2"/>
  <c r="F19" i="3"/>
  <c r="H19" i="5"/>
  <c r="F19" i="4"/>
  <c r="F19" i="2"/>
  <c r="H23" i="5"/>
  <c r="F23" i="4"/>
  <c r="F23" i="3"/>
  <c r="F23" i="2"/>
  <c r="F27" i="3"/>
  <c r="H27" i="5"/>
  <c r="F27" i="4"/>
  <c r="F27" i="2"/>
  <c r="H31" i="5"/>
  <c r="F31" i="4"/>
  <c r="F31" i="3"/>
  <c r="F31" i="2"/>
  <c r="H35" i="5"/>
  <c r="F35" i="4"/>
  <c r="F35" i="3"/>
  <c r="F35" i="2"/>
  <c r="H39" i="5"/>
  <c r="F39" i="4"/>
  <c r="F39" i="3"/>
  <c r="F39" i="2"/>
  <c r="H43" i="5"/>
  <c r="F43" i="4"/>
  <c r="F43" i="3"/>
  <c r="F43" i="2"/>
  <c r="H47" i="5"/>
  <c r="F47" i="4"/>
  <c r="F47" i="3"/>
  <c r="F47" i="2"/>
  <c r="H51" i="5"/>
  <c r="F51" i="4"/>
  <c r="F51" i="3"/>
  <c r="F51" i="2"/>
  <c r="H55" i="5"/>
  <c r="F55" i="4"/>
  <c r="F55" i="3"/>
  <c r="F55" i="2"/>
  <c r="H59" i="5"/>
  <c r="F59" i="4"/>
  <c r="F59" i="3"/>
  <c r="F59" i="2"/>
  <c r="K69" i="2"/>
  <c r="L69" i="2" s="1"/>
  <c r="L5" i="2"/>
  <c r="I2" i="2"/>
  <c r="H55" i="2" l="1"/>
  <c r="J58" i="2"/>
  <c r="K58" i="2" s="1"/>
  <c r="J54" i="2"/>
  <c r="K54" i="2" s="1"/>
  <c r="H51" i="2"/>
  <c r="H47" i="2"/>
  <c r="J50" i="2"/>
  <c r="K50" i="2" s="1"/>
  <c r="J46" i="2"/>
  <c r="K46" i="2" s="1"/>
  <c r="H43" i="2"/>
  <c r="H39" i="2"/>
  <c r="J42" i="2"/>
  <c r="K42" i="2" s="1"/>
  <c r="J38" i="2"/>
  <c r="K38" i="2" s="1"/>
  <c r="H35" i="2"/>
  <c r="H31" i="2"/>
  <c r="J34" i="2"/>
  <c r="K34" i="2" s="1"/>
  <c r="J30" i="2"/>
  <c r="K30" i="2" s="1"/>
  <c r="H27" i="2"/>
  <c r="I27" i="2" s="1"/>
  <c r="H23" i="2"/>
  <c r="J26" i="2"/>
  <c r="K26" i="2" s="1"/>
  <c r="L26" i="2" s="1"/>
  <c r="J22" i="2"/>
  <c r="K22" i="2" s="1"/>
  <c r="L22" i="2" s="1"/>
  <c r="H19" i="2"/>
  <c r="I19" i="2" s="1"/>
  <c r="H15" i="2"/>
  <c r="J18" i="2"/>
  <c r="K18" i="2" s="1"/>
  <c r="L18" i="2" s="1"/>
  <c r="J14" i="2"/>
  <c r="K14" i="2" s="1"/>
  <c r="L14" i="2" s="1"/>
  <c r="H11" i="2"/>
  <c r="I11" i="2" s="1"/>
  <c r="H7" i="2"/>
  <c r="J10" i="2"/>
  <c r="K10" i="2" s="1"/>
  <c r="J6" i="2"/>
  <c r="K6" i="2" s="1"/>
  <c r="L6" i="2" s="1"/>
  <c r="H3" i="2"/>
  <c r="I3" i="2" s="1"/>
  <c r="H53" i="2"/>
  <c r="J56" i="2"/>
  <c r="K56" i="2" s="1"/>
  <c r="J44" i="2"/>
  <c r="K44" i="2" s="1"/>
  <c r="H41" i="2"/>
  <c r="J36" i="2"/>
  <c r="K36" i="2" s="1"/>
  <c r="H33" i="2"/>
  <c r="J28" i="2"/>
  <c r="K28" i="2" s="1"/>
  <c r="H25" i="2"/>
  <c r="I25" i="2" s="1"/>
  <c r="J20" i="2"/>
  <c r="K20" i="2" s="1"/>
  <c r="L20" i="2" s="1"/>
  <c r="H17" i="2"/>
  <c r="H5" i="2"/>
  <c r="I5" i="2" s="1"/>
  <c r="J8" i="2"/>
  <c r="K8" i="2" s="1"/>
  <c r="L8" i="2" s="1"/>
  <c r="H56" i="2"/>
  <c r="J59" i="2"/>
  <c r="K59" i="2" s="1"/>
  <c r="H48" i="2"/>
  <c r="J51" i="2"/>
  <c r="K51" i="2" s="1"/>
  <c r="H40" i="2"/>
  <c r="J43" i="2"/>
  <c r="K43" i="2" s="1"/>
  <c r="H32" i="2"/>
  <c r="J35" i="2"/>
  <c r="K35" i="2" s="1"/>
  <c r="H24" i="2"/>
  <c r="J27" i="2"/>
  <c r="K27" i="2" s="1"/>
  <c r="H16" i="2"/>
  <c r="I16" i="2" s="1"/>
  <c r="J19" i="2"/>
  <c r="K19" i="2" s="1"/>
  <c r="L19" i="2" s="1"/>
  <c r="H8" i="2"/>
  <c r="I8" i="2" s="1"/>
  <c r="J11" i="2"/>
  <c r="K11" i="2" s="1"/>
  <c r="L11" i="2" s="1"/>
  <c r="J65" i="2"/>
  <c r="K65" i="2" s="1"/>
  <c r="L65" i="2" s="1"/>
  <c r="H62" i="2"/>
  <c r="H58" i="2"/>
  <c r="J61" i="2"/>
  <c r="K61" i="2" s="1"/>
  <c r="J57" i="2"/>
  <c r="K57" i="2" s="1"/>
  <c r="H54" i="2"/>
  <c r="H50" i="2"/>
  <c r="J53" i="2"/>
  <c r="K53" i="2" s="1"/>
  <c r="J49" i="2"/>
  <c r="K49" i="2" s="1"/>
  <c r="H46" i="2"/>
  <c r="H42" i="2"/>
  <c r="J45" i="2"/>
  <c r="K45" i="2" s="1"/>
  <c r="J41" i="2"/>
  <c r="K41" i="2" s="1"/>
  <c r="H38" i="2"/>
  <c r="H34" i="2"/>
  <c r="J37" i="2"/>
  <c r="K37" i="2" s="1"/>
  <c r="J33" i="2"/>
  <c r="K33" i="2" s="1"/>
  <c r="H30" i="2"/>
  <c r="H26" i="2"/>
  <c r="I26" i="2" s="1"/>
  <c r="J29" i="2"/>
  <c r="K29" i="2" s="1"/>
  <c r="J25" i="2"/>
  <c r="K25" i="2" s="1"/>
  <c r="H22" i="2"/>
  <c r="H18" i="2"/>
  <c r="J21" i="2"/>
  <c r="K21" i="2" s="1"/>
  <c r="L21" i="2" s="1"/>
  <c r="J17" i="2"/>
  <c r="K17" i="2" s="1"/>
  <c r="L17" i="2" s="1"/>
  <c r="H14" i="2"/>
  <c r="I14" i="2" s="1"/>
  <c r="H10" i="2"/>
  <c r="I10" i="2" s="1"/>
  <c r="J13" i="2"/>
  <c r="K13" i="2" s="1"/>
  <c r="L13" i="2" s="1"/>
  <c r="J9" i="2"/>
  <c r="K9" i="2" s="1"/>
  <c r="H6" i="2"/>
  <c r="I6" i="2" s="1"/>
  <c r="J60" i="2"/>
  <c r="K60" i="2" s="1"/>
  <c r="H57" i="2"/>
  <c r="H45" i="2"/>
  <c r="J48" i="2"/>
  <c r="K48" i="2" s="1"/>
  <c r="H29" i="2"/>
  <c r="J32" i="2"/>
  <c r="K32" i="2" s="1"/>
  <c r="H21" i="2"/>
  <c r="I21" i="2" s="1"/>
  <c r="J24" i="2"/>
  <c r="K24" i="2" s="1"/>
  <c r="L24" i="2" s="1"/>
  <c r="J12" i="2"/>
  <c r="K12" i="2" s="1"/>
  <c r="L12" i="2" s="1"/>
  <c r="H9" i="2"/>
  <c r="J63" i="2"/>
  <c r="K63" i="2" s="1"/>
  <c r="H60" i="2"/>
  <c r="J55" i="2"/>
  <c r="K55" i="2" s="1"/>
  <c r="H52" i="2"/>
  <c r="J47" i="2"/>
  <c r="K47" i="2" s="1"/>
  <c r="H44" i="2"/>
  <c r="J39" i="2"/>
  <c r="K39" i="2" s="1"/>
  <c r="H36" i="2"/>
  <c r="J31" i="2"/>
  <c r="K31" i="2" s="1"/>
  <c r="H28" i="2"/>
  <c r="J23" i="2"/>
  <c r="K23" i="2" s="1"/>
  <c r="L23" i="2" s="1"/>
  <c r="H20" i="2"/>
  <c r="I20" i="2" s="1"/>
  <c r="J15" i="2"/>
  <c r="K15" i="2" s="1"/>
  <c r="H12" i="2"/>
  <c r="I12" i="2" s="1"/>
  <c r="J7" i="2"/>
  <c r="K7" i="2" s="1"/>
  <c r="H4" i="2"/>
  <c r="I4" i="2" s="1"/>
  <c r="H61" i="2"/>
  <c r="J64" i="2"/>
  <c r="K64" i="2" s="1"/>
  <c r="J52" i="2"/>
  <c r="K52" i="2" s="1"/>
  <c r="H49" i="2"/>
  <c r="H37" i="2"/>
  <c r="J40" i="2"/>
  <c r="K40" i="2" s="1"/>
  <c r="H13" i="2"/>
  <c r="J16" i="2"/>
  <c r="K16" i="2" s="1"/>
  <c r="L16" i="2" s="1"/>
  <c r="J62" i="2"/>
  <c r="K62" i="2" s="1"/>
  <c r="H59" i="2"/>
  <c r="H59" i="3"/>
  <c r="I59" i="3" s="1"/>
  <c r="J62" i="3"/>
  <c r="K62" i="3" s="1"/>
  <c r="L62" i="3" s="1"/>
  <c r="H55" i="3"/>
  <c r="I55" i="3" s="1"/>
  <c r="J58" i="3"/>
  <c r="K58" i="3" s="1"/>
  <c r="L58" i="3" s="1"/>
  <c r="H51" i="3"/>
  <c r="I51" i="3" s="1"/>
  <c r="J54" i="3"/>
  <c r="K54" i="3" s="1"/>
  <c r="L54" i="3" s="1"/>
  <c r="H47" i="3"/>
  <c r="I47" i="3" s="1"/>
  <c r="J50" i="3"/>
  <c r="K50" i="3" s="1"/>
  <c r="L50" i="3" s="1"/>
  <c r="H43" i="3"/>
  <c r="I43" i="3" s="1"/>
  <c r="J46" i="3"/>
  <c r="K46" i="3" s="1"/>
  <c r="L46" i="3" s="1"/>
  <c r="H39" i="3"/>
  <c r="I39" i="3" s="1"/>
  <c r="J42" i="3"/>
  <c r="K42" i="3" s="1"/>
  <c r="L42" i="3" s="1"/>
  <c r="H35" i="3"/>
  <c r="I35" i="3" s="1"/>
  <c r="J38" i="3"/>
  <c r="K38" i="3" s="1"/>
  <c r="L38" i="3" s="1"/>
  <c r="H31" i="3"/>
  <c r="I31" i="3" s="1"/>
  <c r="J34" i="3"/>
  <c r="K34" i="3" s="1"/>
  <c r="L34" i="3" s="1"/>
  <c r="H27" i="4"/>
  <c r="I27" i="4" s="1"/>
  <c r="J30" i="4"/>
  <c r="K30" i="4" s="1"/>
  <c r="L30" i="4" s="1"/>
  <c r="H23" i="3"/>
  <c r="I23" i="3" s="1"/>
  <c r="J26" i="3"/>
  <c r="K26" i="3" s="1"/>
  <c r="L26" i="3" s="1"/>
  <c r="H19" i="4"/>
  <c r="I19" i="4" s="1"/>
  <c r="J22" i="4"/>
  <c r="K22" i="4" s="1"/>
  <c r="L22" i="4" s="1"/>
  <c r="H15" i="3"/>
  <c r="I15" i="3" s="1"/>
  <c r="J18" i="3"/>
  <c r="K18" i="3" s="1"/>
  <c r="L18" i="3" s="1"/>
  <c r="H11" i="3"/>
  <c r="I11" i="3" s="1"/>
  <c r="J14" i="3"/>
  <c r="K14" i="3" s="1"/>
  <c r="L14" i="3" s="1"/>
  <c r="H7" i="3"/>
  <c r="I7" i="3" s="1"/>
  <c r="J10" i="3"/>
  <c r="K10" i="3" s="1"/>
  <c r="L10" i="3" s="1"/>
  <c r="K5" i="3"/>
  <c r="L5" i="3" s="1"/>
  <c r="H3" i="3"/>
  <c r="J6" i="3"/>
  <c r="K6" i="3" s="1"/>
  <c r="L6" i="3" s="1"/>
  <c r="H53" i="3"/>
  <c r="I53" i="3" s="1"/>
  <c r="J56" i="3"/>
  <c r="K56" i="3" s="1"/>
  <c r="L56" i="3" s="1"/>
  <c r="H41" i="3"/>
  <c r="I41" i="3" s="1"/>
  <c r="J44" i="3"/>
  <c r="K44" i="3" s="1"/>
  <c r="L44" i="3" s="1"/>
  <c r="H33" i="3"/>
  <c r="I33" i="3" s="1"/>
  <c r="J36" i="3"/>
  <c r="K36" i="3" s="1"/>
  <c r="L36" i="3" s="1"/>
  <c r="H25" i="3"/>
  <c r="I25" i="3" s="1"/>
  <c r="J28" i="3"/>
  <c r="K28" i="3" s="1"/>
  <c r="L28" i="3" s="1"/>
  <c r="H17" i="3"/>
  <c r="I17" i="3" s="1"/>
  <c r="J20" i="3"/>
  <c r="K20" i="3" s="1"/>
  <c r="L20" i="3" s="1"/>
  <c r="H5" i="3"/>
  <c r="I5" i="3" s="1"/>
  <c r="J8" i="3"/>
  <c r="K8" i="3" s="1"/>
  <c r="L8" i="3" s="1"/>
  <c r="H56" i="3"/>
  <c r="I56" i="3" s="1"/>
  <c r="J59" i="3"/>
  <c r="K59" i="3" s="1"/>
  <c r="L59" i="3" s="1"/>
  <c r="J51" i="4"/>
  <c r="K51" i="4" s="1"/>
  <c r="L51" i="4" s="1"/>
  <c r="H48" i="4"/>
  <c r="I48" i="4" s="1"/>
  <c r="H40" i="3"/>
  <c r="I40" i="3" s="1"/>
  <c r="J43" i="3"/>
  <c r="K43" i="3" s="1"/>
  <c r="L43" i="3" s="1"/>
  <c r="H32" i="3"/>
  <c r="I32" i="3" s="1"/>
  <c r="J35" i="3"/>
  <c r="K35" i="3" s="1"/>
  <c r="L35" i="3" s="1"/>
  <c r="H24" i="3"/>
  <c r="I24" i="3" s="1"/>
  <c r="J27" i="3"/>
  <c r="K27" i="3" s="1"/>
  <c r="L27" i="3" s="1"/>
  <c r="H16" i="3"/>
  <c r="I16" i="3" s="1"/>
  <c r="J19" i="3"/>
  <c r="K19" i="3" s="1"/>
  <c r="L19" i="3" s="1"/>
  <c r="H8" i="3"/>
  <c r="I8" i="3" s="1"/>
  <c r="J11" i="3"/>
  <c r="K11" i="3" s="1"/>
  <c r="L11" i="3" s="1"/>
  <c r="J65" i="4"/>
  <c r="K65" i="4" s="1"/>
  <c r="L65" i="4" s="1"/>
  <c r="H62" i="4"/>
  <c r="I62" i="4" s="1"/>
  <c r="J61" i="4"/>
  <c r="K61" i="4" s="1"/>
  <c r="L61" i="4" s="1"/>
  <c r="H58" i="4"/>
  <c r="I58" i="4" s="1"/>
  <c r="J57" i="4"/>
  <c r="K57" i="4" s="1"/>
  <c r="L57" i="4" s="1"/>
  <c r="H54" i="4"/>
  <c r="I54" i="4" s="1"/>
  <c r="J53" i="4"/>
  <c r="K53" i="4" s="1"/>
  <c r="L53" i="4" s="1"/>
  <c r="H50" i="4"/>
  <c r="I50" i="4" s="1"/>
  <c r="H46" i="3"/>
  <c r="I46" i="3" s="1"/>
  <c r="J49" i="3"/>
  <c r="K49" i="3" s="1"/>
  <c r="L49" i="3" s="1"/>
  <c r="H42" i="3"/>
  <c r="I42" i="3" s="1"/>
  <c r="J45" i="3"/>
  <c r="K45" i="3" s="1"/>
  <c r="L45" i="3" s="1"/>
  <c r="H38" i="3"/>
  <c r="I38" i="3" s="1"/>
  <c r="J41" i="3"/>
  <c r="K41" i="3" s="1"/>
  <c r="L41" i="3" s="1"/>
  <c r="H34" i="3"/>
  <c r="I34" i="3" s="1"/>
  <c r="J37" i="3"/>
  <c r="K37" i="3" s="1"/>
  <c r="L37" i="3" s="1"/>
  <c r="H30" i="3"/>
  <c r="I30" i="3" s="1"/>
  <c r="J33" i="3"/>
  <c r="K33" i="3" s="1"/>
  <c r="L33" i="3" s="1"/>
  <c r="H26" i="3"/>
  <c r="I26" i="3" s="1"/>
  <c r="J29" i="3"/>
  <c r="K29" i="3" s="1"/>
  <c r="L29" i="3" s="1"/>
  <c r="H22" i="3"/>
  <c r="I22" i="3" s="1"/>
  <c r="J25" i="3"/>
  <c r="K25" i="3" s="1"/>
  <c r="L25" i="3" s="1"/>
  <c r="H18" i="3"/>
  <c r="I18" i="3" s="1"/>
  <c r="J21" i="3"/>
  <c r="K21" i="3" s="1"/>
  <c r="L21" i="3" s="1"/>
  <c r="J17" i="4"/>
  <c r="K17" i="4" s="1"/>
  <c r="L17" i="4" s="1"/>
  <c r="H14" i="4"/>
  <c r="I14" i="4" s="1"/>
  <c r="H10" i="3"/>
  <c r="I10" i="3" s="1"/>
  <c r="J13" i="3"/>
  <c r="K13" i="3" s="1"/>
  <c r="L13" i="3" s="1"/>
  <c r="H6" i="3"/>
  <c r="I6" i="3" s="1"/>
  <c r="J9" i="3"/>
  <c r="K9" i="3" s="1"/>
  <c r="L9" i="3" s="1"/>
  <c r="H57" i="3"/>
  <c r="I57" i="3" s="1"/>
  <c r="J60" i="3"/>
  <c r="K60" i="3" s="1"/>
  <c r="L60" i="3" s="1"/>
  <c r="H45" i="3"/>
  <c r="I45" i="3" s="1"/>
  <c r="J48" i="3"/>
  <c r="K48" i="3" s="1"/>
  <c r="L48" i="3" s="1"/>
  <c r="H29" i="3"/>
  <c r="I29" i="3" s="1"/>
  <c r="J32" i="3"/>
  <c r="K32" i="3" s="1"/>
  <c r="L32" i="3" s="1"/>
  <c r="H21" i="3"/>
  <c r="I21" i="3" s="1"/>
  <c r="J24" i="3"/>
  <c r="K24" i="3" s="1"/>
  <c r="L24" i="3" s="1"/>
  <c r="H9" i="3"/>
  <c r="I9" i="3" s="1"/>
  <c r="J12" i="3"/>
  <c r="K12" i="3" s="1"/>
  <c r="L12" i="3" s="1"/>
  <c r="H60" i="3"/>
  <c r="I60" i="3" s="1"/>
  <c r="J63" i="3"/>
  <c r="K63" i="3" s="1"/>
  <c r="L63" i="3" s="1"/>
  <c r="H52" i="3"/>
  <c r="I52" i="3" s="1"/>
  <c r="J55" i="3"/>
  <c r="K55" i="3" s="1"/>
  <c r="L55" i="3" s="1"/>
  <c r="H44" i="3"/>
  <c r="I44" i="3" s="1"/>
  <c r="J47" i="3"/>
  <c r="K47" i="3" s="1"/>
  <c r="L47" i="3" s="1"/>
  <c r="H36" i="3"/>
  <c r="I36" i="3" s="1"/>
  <c r="J39" i="3"/>
  <c r="K39" i="3" s="1"/>
  <c r="L39" i="3" s="1"/>
  <c r="H28" i="3"/>
  <c r="I28" i="3" s="1"/>
  <c r="J31" i="3"/>
  <c r="K31" i="3" s="1"/>
  <c r="L31" i="3" s="1"/>
  <c r="H20" i="3"/>
  <c r="I20" i="3" s="1"/>
  <c r="J23" i="3"/>
  <c r="K23" i="3" s="1"/>
  <c r="L23" i="3" s="1"/>
  <c r="H12" i="3"/>
  <c r="I12" i="3" s="1"/>
  <c r="J15" i="3"/>
  <c r="K15" i="3" s="1"/>
  <c r="L15" i="3" s="1"/>
  <c r="H4" i="3"/>
  <c r="I4" i="3" s="1"/>
  <c r="J7" i="3"/>
  <c r="K7" i="3" s="1"/>
  <c r="L7" i="3" s="1"/>
  <c r="H61" i="3"/>
  <c r="I61" i="3" s="1"/>
  <c r="J64" i="3"/>
  <c r="K64" i="3" s="1"/>
  <c r="L64" i="3" s="1"/>
  <c r="H49" i="3"/>
  <c r="I49" i="3" s="1"/>
  <c r="J52" i="3"/>
  <c r="K52" i="3" s="1"/>
  <c r="L52" i="3" s="1"/>
  <c r="H37" i="3"/>
  <c r="I37" i="3" s="1"/>
  <c r="J40" i="3"/>
  <c r="K40" i="3" s="1"/>
  <c r="L40" i="3" s="1"/>
  <c r="H13" i="3"/>
  <c r="I13" i="3" s="1"/>
  <c r="J16" i="3"/>
  <c r="K16" i="3" s="1"/>
  <c r="L16" i="3" s="1"/>
  <c r="J62" i="4"/>
  <c r="K62" i="4" s="1"/>
  <c r="L62" i="4" s="1"/>
  <c r="H59" i="4"/>
  <c r="I59" i="4" s="1"/>
  <c r="J58" i="4"/>
  <c r="K58" i="4" s="1"/>
  <c r="L58" i="4" s="1"/>
  <c r="H55" i="4"/>
  <c r="I55" i="4" s="1"/>
  <c r="J54" i="4"/>
  <c r="K54" i="4" s="1"/>
  <c r="L54" i="4" s="1"/>
  <c r="H51" i="4"/>
  <c r="I51" i="4" s="1"/>
  <c r="J50" i="4"/>
  <c r="K50" i="4" s="1"/>
  <c r="L50" i="4" s="1"/>
  <c r="H47" i="4"/>
  <c r="I47" i="4" s="1"/>
  <c r="J46" i="4"/>
  <c r="K46" i="4" s="1"/>
  <c r="L46" i="4" s="1"/>
  <c r="H43" i="4"/>
  <c r="I43" i="4" s="1"/>
  <c r="J42" i="4"/>
  <c r="K42" i="4" s="1"/>
  <c r="L42" i="4" s="1"/>
  <c r="H39" i="4"/>
  <c r="I39" i="4" s="1"/>
  <c r="J38" i="4"/>
  <c r="K38" i="4" s="1"/>
  <c r="L38" i="4" s="1"/>
  <c r="H35" i="4"/>
  <c r="I35" i="4" s="1"/>
  <c r="J34" i="4"/>
  <c r="K34" i="4" s="1"/>
  <c r="L34" i="4" s="1"/>
  <c r="H31" i="4"/>
  <c r="I31" i="4" s="1"/>
  <c r="J27" i="5"/>
  <c r="K27" i="5" s="1"/>
  <c r="L30" i="5"/>
  <c r="M30" i="5" s="1"/>
  <c r="N30" i="5" s="1"/>
  <c r="H23" i="4"/>
  <c r="I23" i="4" s="1"/>
  <c r="J26" i="4"/>
  <c r="K26" i="4" s="1"/>
  <c r="L26" i="4" s="1"/>
  <c r="J19" i="5"/>
  <c r="K19" i="5" s="1"/>
  <c r="L22" i="5"/>
  <c r="M22" i="5" s="1"/>
  <c r="N22" i="5" s="1"/>
  <c r="J15" i="5"/>
  <c r="K15" i="5" s="1"/>
  <c r="L18" i="5"/>
  <c r="M18" i="5" s="1"/>
  <c r="N18" i="5" s="1"/>
  <c r="J14" i="4"/>
  <c r="K14" i="4" s="1"/>
  <c r="L14" i="4" s="1"/>
  <c r="H11" i="4"/>
  <c r="I11" i="4" s="1"/>
  <c r="J7" i="5"/>
  <c r="K7" i="5" s="1"/>
  <c r="L10" i="5"/>
  <c r="M10" i="5" s="1"/>
  <c r="N10" i="5" s="1"/>
  <c r="J6" i="4"/>
  <c r="K6" i="4" s="1"/>
  <c r="L6" i="4" s="1"/>
  <c r="H3" i="4"/>
  <c r="J53" i="5"/>
  <c r="K53" i="5" s="1"/>
  <c r="L56" i="5"/>
  <c r="M56" i="5" s="1"/>
  <c r="N56" i="5" s="1"/>
  <c r="H41" i="4"/>
  <c r="I41" i="4" s="1"/>
  <c r="J44" i="4"/>
  <c r="K44" i="4" s="1"/>
  <c r="L44" i="4" s="1"/>
  <c r="J36" i="4"/>
  <c r="K36" i="4" s="1"/>
  <c r="L36" i="4" s="1"/>
  <c r="H33" i="4"/>
  <c r="I33" i="4" s="1"/>
  <c r="H25" i="4"/>
  <c r="I25" i="4" s="1"/>
  <c r="J28" i="4"/>
  <c r="K28" i="4" s="1"/>
  <c r="L28" i="4" s="1"/>
  <c r="J20" i="4"/>
  <c r="K20" i="4" s="1"/>
  <c r="L20" i="4" s="1"/>
  <c r="H17" i="4"/>
  <c r="I17" i="4" s="1"/>
  <c r="J8" i="4"/>
  <c r="K8" i="4" s="1"/>
  <c r="L8" i="4" s="1"/>
  <c r="H5" i="4"/>
  <c r="I5" i="4" s="1"/>
  <c r="J59" i="4"/>
  <c r="K59" i="4" s="1"/>
  <c r="L59" i="4" s="1"/>
  <c r="H56" i="4"/>
  <c r="I56" i="4" s="1"/>
  <c r="H48" i="3"/>
  <c r="I48" i="3" s="1"/>
  <c r="J51" i="3"/>
  <c r="K51" i="3" s="1"/>
  <c r="L51" i="3" s="1"/>
  <c r="H40" i="4"/>
  <c r="I40" i="4" s="1"/>
  <c r="J43" i="4"/>
  <c r="K43" i="4" s="1"/>
  <c r="L43" i="4" s="1"/>
  <c r="H32" i="4"/>
  <c r="I32" i="4" s="1"/>
  <c r="J35" i="4"/>
  <c r="K35" i="4" s="1"/>
  <c r="L35" i="4" s="1"/>
  <c r="H24" i="4"/>
  <c r="I24" i="4" s="1"/>
  <c r="J27" i="4"/>
  <c r="K27" i="4" s="1"/>
  <c r="L27" i="4" s="1"/>
  <c r="J19" i="4"/>
  <c r="K19" i="4" s="1"/>
  <c r="L19" i="4" s="1"/>
  <c r="H16" i="4"/>
  <c r="I16" i="4" s="1"/>
  <c r="J11" i="4"/>
  <c r="K11" i="4" s="1"/>
  <c r="L11" i="4" s="1"/>
  <c r="H8" i="4"/>
  <c r="I8" i="4" s="1"/>
  <c r="H62" i="3"/>
  <c r="I62" i="3" s="1"/>
  <c r="J65" i="3"/>
  <c r="K65" i="3" s="1"/>
  <c r="L65" i="3" s="1"/>
  <c r="H58" i="3"/>
  <c r="I58" i="3" s="1"/>
  <c r="J61" i="3"/>
  <c r="K61" i="3" s="1"/>
  <c r="L61" i="3" s="1"/>
  <c r="H54" i="3"/>
  <c r="I54" i="3" s="1"/>
  <c r="J57" i="3"/>
  <c r="K57" i="3" s="1"/>
  <c r="L57" i="3" s="1"/>
  <c r="H50" i="3"/>
  <c r="I50" i="3" s="1"/>
  <c r="J53" i="3"/>
  <c r="K53" i="3" s="1"/>
  <c r="L53" i="3" s="1"/>
  <c r="H46" i="4"/>
  <c r="I46" i="4" s="1"/>
  <c r="J49" i="4"/>
  <c r="K49" i="4" s="1"/>
  <c r="L49" i="4" s="1"/>
  <c r="H42" i="4"/>
  <c r="I42" i="4" s="1"/>
  <c r="J45" i="4"/>
  <c r="K45" i="4" s="1"/>
  <c r="L45" i="4" s="1"/>
  <c r="J41" i="4"/>
  <c r="K41" i="4" s="1"/>
  <c r="L41" i="4" s="1"/>
  <c r="H38" i="4"/>
  <c r="I38" i="4" s="1"/>
  <c r="H34" i="4"/>
  <c r="I34" i="4" s="1"/>
  <c r="J37" i="4"/>
  <c r="K37" i="4" s="1"/>
  <c r="L37" i="4" s="1"/>
  <c r="H30" i="4"/>
  <c r="I30" i="4" s="1"/>
  <c r="J33" i="4"/>
  <c r="K33" i="4" s="1"/>
  <c r="L33" i="4" s="1"/>
  <c r="H26" i="4"/>
  <c r="I26" i="4" s="1"/>
  <c r="J29" i="4"/>
  <c r="K29" i="4" s="1"/>
  <c r="L29" i="4" s="1"/>
  <c r="H22" i="4"/>
  <c r="I22" i="4" s="1"/>
  <c r="J25" i="4"/>
  <c r="K25" i="4" s="1"/>
  <c r="L25" i="4" s="1"/>
  <c r="H18" i="4"/>
  <c r="I18" i="4" s="1"/>
  <c r="J21" i="4"/>
  <c r="K21" i="4" s="1"/>
  <c r="L21" i="4" s="1"/>
  <c r="J17" i="3"/>
  <c r="K17" i="3" s="1"/>
  <c r="L17" i="3" s="1"/>
  <c r="H14" i="3"/>
  <c r="I14" i="3" s="1"/>
  <c r="J13" i="4"/>
  <c r="K13" i="4" s="1"/>
  <c r="L13" i="4" s="1"/>
  <c r="H10" i="4"/>
  <c r="I10" i="4" s="1"/>
  <c r="J9" i="4"/>
  <c r="K9" i="4" s="1"/>
  <c r="L9" i="4" s="1"/>
  <c r="H6" i="4"/>
  <c r="I6" i="4" s="1"/>
  <c r="J57" i="5"/>
  <c r="K57" i="5" s="1"/>
  <c r="L60" i="5"/>
  <c r="M60" i="5" s="1"/>
  <c r="N60" i="5" s="1"/>
  <c r="L66" i="5"/>
  <c r="M66" i="5" s="1"/>
  <c r="N66" i="5" s="1"/>
  <c r="H45" i="4"/>
  <c r="I45" i="4" s="1"/>
  <c r="J48" i="4"/>
  <c r="K48" i="4" s="1"/>
  <c r="L48" i="4" s="1"/>
  <c r="H29" i="4"/>
  <c r="I29" i="4" s="1"/>
  <c r="J32" i="4"/>
  <c r="K32" i="4" s="1"/>
  <c r="L32" i="4" s="1"/>
  <c r="H21" i="4"/>
  <c r="I21" i="4" s="1"/>
  <c r="J24" i="4"/>
  <c r="K24" i="4" s="1"/>
  <c r="L24" i="4" s="1"/>
  <c r="J12" i="4"/>
  <c r="K12" i="4" s="1"/>
  <c r="L12" i="4" s="1"/>
  <c r="H9" i="4"/>
  <c r="I9" i="4" s="1"/>
  <c r="J63" i="4"/>
  <c r="K63" i="4" s="1"/>
  <c r="L63" i="4" s="1"/>
  <c r="H60" i="4"/>
  <c r="I60" i="4" s="1"/>
  <c r="J55" i="4"/>
  <c r="K55" i="4" s="1"/>
  <c r="L55" i="4" s="1"/>
  <c r="H52" i="4"/>
  <c r="I52" i="4" s="1"/>
  <c r="H44" i="4"/>
  <c r="I44" i="4" s="1"/>
  <c r="J47" i="4"/>
  <c r="K47" i="4" s="1"/>
  <c r="L47" i="4" s="1"/>
  <c r="J39" i="4"/>
  <c r="K39" i="4" s="1"/>
  <c r="L39" i="4" s="1"/>
  <c r="H36" i="4"/>
  <c r="I36" i="4" s="1"/>
  <c r="H28" i="4"/>
  <c r="I28" i="4" s="1"/>
  <c r="J31" i="4"/>
  <c r="K31" i="4" s="1"/>
  <c r="L31" i="4" s="1"/>
  <c r="H20" i="4"/>
  <c r="I20" i="4" s="1"/>
  <c r="J23" i="4"/>
  <c r="K23" i="4" s="1"/>
  <c r="L23" i="4" s="1"/>
  <c r="J15" i="4"/>
  <c r="K15" i="4" s="1"/>
  <c r="L15" i="4" s="1"/>
  <c r="H12" i="4"/>
  <c r="I12" i="4" s="1"/>
  <c r="J7" i="4"/>
  <c r="K7" i="4" s="1"/>
  <c r="L7" i="4" s="1"/>
  <c r="H4" i="4"/>
  <c r="I4" i="4" s="1"/>
  <c r="J61" i="5"/>
  <c r="K61" i="5" s="1"/>
  <c r="L64" i="5"/>
  <c r="M64" i="5" s="1"/>
  <c r="N64" i="5" s="1"/>
  <c r="L70" i="5"/>
  <c r="M70" i="5" s="1"/>
  <c r="N70" i="5" s="1"/>
  <c r="J49" i="5"/>
  <c r="K49" i="5" s="1"/>
  <c r="L52" i="5"/>
  <c r="M52" i="5" s="1"/>
  <c r="N52" i="5" s="1"/>
  <c r="J40" i="4"/>
  <c r="K40" i="4" s="1"/>
  <c r="L40" i="4" s="1"/>
  <c r="H37" i="4"/>
  <c r="I37" i="4" s="1"/>
  <c r="J13" i="5"/>
  <c r="K13" i="5" s="1"/>
  <c r="L16" i="5"/>
  <c r="M16" i="5" s="1"/>
  <c r="N16" i="5" s="1"/>
  <c r="J59" i="5"/>
  <c r="K59" i="5" s="1"/>
  <c r="L62" i="5"/>
  <c r="M62" i="5" s="1"/>
  <c r="N62" i="5" s="1"/>
  <c r="L68" i="5"/>
  <c r="M68" i="5" s="1"/>
  <c r="N68" i="5" s="1"/>
  <c r="J55" i="5"/>
  <c r="K55" i="5" s="1"/>
  <c r="L58" i="5"/>
  <c r="M58" i="5" s="1"/>
  <c r="N58" i="5" s="1"/>
  <c r="J51" i="5"/>
  <c r="K51" i="5" s="1"/>
  <c r="L54" i="5"/>
  <c r="M54" i="5" s="1"/>
  <c r="N54" i="5" s="1"/>
  <c r="J47" i="5"/>
  <c r="K47" i="5" s="1"/>
  <c r="L50" i="5"/>
  <c r="M50" i="5" s="1"/>
  <c r="N50" i="5" s="1"/>
  <c r="J43" i="5"/>
  <c r="K43" i="5" s="1"/>
  <c r="L46" i="5"/>
  <c r="M46" i="5" s="1"/>
  <c r="N46" i="5" s="1"/>
  <c r="J39" i="5"/>
  <c r="K39" i="5" s="1"/>
  <c r="L42" i="5"/>
  <c r="M42" i="5" s="1"/>
  <c r="N42" i="5" s="1"/>
  <c r="J35" i="5"/>
  <c r="K35" i="5" s="1"/>
  <c r="L38" i="5"/>
  <c r="M38" i="5" s="1"/>
  <c r="N38" i="5" s="1"/>
  <c r="J31" i="5"/>
  <c r="K31" i="5" s="1"/>
  <c r="L34" i="5"/>
  <c r="M34" i="5" s="1"/>
  <c r="N34" i="5" s="1"/>
  <c r="J30" i="3"/>
  <c r="K30" i="3" s="1"/>
  <c r="L30" i="3" s="1"/>
  <c r="H27" i="3"/>
  <c r="I27" i="3" s="1"/>
  <c r="J23" i="5"/>
  <c r="K23" i="5" s="1"/>
  <c r="L26" i="5"/>
  <c r="M26" i="5" s="1"/>
  <c r="N26" i="5" s="1"/>
  <c r="H19" i="3"/>
  <c r="I19" i="3" s="1"/>
  <c r="J22" i="3"/>
  <c r="K22" i="3" s="1"/>
  <c r="L22" i="3" s="1"/>
  <c r="J18" i="4"/>
  <c r="K18" i="4" s="1"/>
  <c r="L18" i="4" s="1"/>
  <c r="H15" i="4"/>
  <c r="I15" i="4" s="1"/>
  <c r="J11" i="5"/>
  <c r="K11" i="5" s="1"/>
  <c r="L14" i="5"/>
  <c r="M14" i="5" s="1"/>
  <c r="N14" i="5" s="1"/>
  <c r="J10" i="4"/>
  <c r="K10" i="4" s="1"/>
  <c r="L10" i="4" s="1"/>
  <c r="H7" i="4"/>
  <c r="I7" i="4" s="1"/>
  <c r="L6" i="5"/>
  <c r="M6" i="5" s="1"/>
  <c r="N6" i="5" s="1"/>
  <c r="J3" i="5"/>
  <c r="J56" i="4"/>
  <c r="K56" i="4" s="1"/>
  <c r="L56" i="4" s="1"/>
  <c r="H53" i="4"/>
  <c r="I53" i="4" s="1"/>
  <c r="J41" i="5"/>
  <c r="K41" i="5" s="1"/>
  <c r="L44" i="5"/>
  <c r="M44" i="5" s="1"/>
  <c r="N44" i="5" s="1"/>
  <c r="J33" i="5"/>
  <c r="K33" i="5" s="1"/>
  <c r="L36" i="5"/>
  <c r="M36" i="5" s="1"/>
  <c r="N36" i="5" s="1"/>
  <c r="J25" i="5"/>
  <c r="K25" i="5" s="1"/>
  <c r="L28" i="5"/>
  <c r="M28" i="5" s="1"/>
  <c r="N28" i="5" s="1"/>
  <c r="J17" i="5"/>
  <c r="K17" i="5" s="1"/>
  <c r="L20" i="5"/>
  <c r="M20" i="5" s="1"/>
  <c r="N20" i="5" s="1"/>
  <c r="L8" i="5"/>
  <c r="M8" i="5" s="1"/>
  <c r="N8" i="5" s="1"/>
  <c r="J5" i="5"/>
  <c r="K5" i="5" s="1"/>
  <c r="J56" i="5"/>
  <c r="K56" i="5" s="1"/>
  <c r="L59" i="5"/>
  <c r="M59" i="5" s="1"/>
  <c r="N59" i="5" s="1"/>
  <c r="J48" i="5"/>
  <c r="K48" i="5" s="1"/>
  <c r="L51" i="5"/>
  <c r="M51" i="5" s="1"/>
  <c r="N51" i="5" s="1"/>
  <c r="J40" i="5"/>
  <c r="K40" i="5" s="1"/>
  <c r="L43" i="5"/>
  <c r="M43" i="5" s="1"/>
  <c r="N43" i="5" s="1"/>
  <c r="J32" i="5"/>
  <c r="K32" i="5" s="1"/>
  <c r="L35" i="5"/>
  <c r="M35" i="5" s="1"/>
  <c r="N35" i="5" s="1"/>
  <c r="J24" i="5"/>
  <c r="K24" i="5" s="1"/>
  <c r="L27" i="5"/>
  <c r="M27" i="5" s="1"/>
  <c r="N27" i="5" s="1"/>
  <c r="J16" i="5"/>
  <c r="K16" i="5" s="1"/>
  <c r="L19" i="5"/>
  <c r="M19" i="5" s="1"/>
  <c r="N19" i="5" s="1"/>
  <c r="J8" i="5"/>
  <c r="K8" i="5" s="1"/>
  <c r="L11" i="5"/>
  <c r="M11" i="5" s="1"/>
  <c r="N11" i="5" s="1"/>
  <c r="J62" i="5"/>
  <c r="K62" i="5" s="1"/>
  <c r="L71" i="5"/>
  <c r="M71" i="5" s="1"/>
  <c r="N71" i="5" s="1"/>
  <c r="L65" i="5"/>
  <c r="M65" i="5" s="1"/>
  <c r="N65" i="5" s="1"/>
  <c r="J58" i="5"/>
  <c r="K58" i="5" s="1"/>
  <c r="L61" i="5"/>
  <c r="M61" i="5" s="1"/>
  <c r="N61" i="5" s="1"/>
  <c r="L67" i="5"/>
  <c r="M67" i="5" s="1"/>
  <c r="N67" i="5" s="1"/>
  <c r="J54" i="5"/>
  <c r="K54" i="5" s="1"/>
  <c r="L57" i="5"/>
  <c r="M57" i="5" s="1"/>
  <c r="N57" i="5" s="1"/>
  <c r="J50" i="5"/>
  <c r="K50" i="5" s="1"/>
  <c r="L53" i="5"/>
  <c r="M53" i="5" s="1"/>
  <c r="N53" i="5" s="1"/>
  <c r="J46" i="5"/>
  <c r="K46" i="5" s="1"/>
  <c r="L49" i="5"/>
  <c r="M49" i="5" s="1"/>
  <c r="N49" i="5" s="1"/>
  <c r="J42" i="5"/>
  <c r="K42" i="5" s="1"/>
  <c r="L45" i="5"/>
  <c r="M45" i="5" s="1"/>
  <c r="N45" i="5" s="1"/>
  <c r="J38" i="5"/>
  <c r="K38" i="5" s="1"/>
  <c r="L41" i="5"/>
  <c r="M41" i="5" s="1"/>
  <c r="N41" i="5" s="1"/>
  <c r="J34" i="5"/>
  <c r="K34" i="5" s="1"/>
  <c r="L37" i="5"/>
  <c r="M37" i="5" s="1"/>
  <c r="N37" i="5" s="1"/>
  <c r="J30" i="5"/>
  <c r="K30" i="5" s="1"/>
  <c r="L33" i="5"/>
  <c r="M33" i="5" s="1"/>
  <c r="N33" i="5" s="1"/>
  <c r="J26" i="5"/>
  <c r="K26" i="5" s="1"/>
  <c r="L29" i="5"/>
  <c r="M29" i="5" s="1"/>
  <c r="N29" i="5" s="1"/>
  <c r="J22" i="5"/>
  <c r="K22" i="5" s="1"/>
  <c r="L25" i="5"/>
  <c r="M25" i="5" s="1"/>
  <c r="N25" i="5" s="1"/>
  <c r="J18" i="5"/>
  <c r="K18" i="5" s="1"/>
  <c r="L21" i="5"/>
  <c r="M21" i="5" s="1"/>
  <c r="N21" i="5" s="1"/>
  <c r="J14" i="5"/>
  <c r="K14" i="5" s="1"/>
  <c r="L17" i="5"/>
  <c r="M17" i="5" s="1"/>
  <c r="N17" i="5" s="1"/>
  <c r="J10" i="5"/>
  <c r="K10" i="5" s="1"/>
  <c r="L13" i="5"/>
  <c r="M13" i="5" s="1"/>
  <c r="N13" i="5" s="1"/>
  <c r="L9" i="5"/>
  <c r="M9" i="5" s="1"/>
  <c r="N9" i="5" s="1"/>
  <c r="J6" i="5"/>
  <c r="K6" i="5" s="1"/>
  <c r="J60" i="4"/>
  <c r="K60" i="4" s="1"/>
  <c r="L60" i="4" s="1"/>
  <c r="H57" i="4"/>
  <c r="I57" i="4" s="1"/>
  <c r="J45" i="5"/>
  <c r="K45" i="5" s="1"/>
  <c r="L48" i="5"/>
  <c r="M48" i="5" s="1"/>
  <c r="N48" i="5" s="1"/>
  <c r="J29" i="5"/>
  <c r="K29" i="5" s="1"/>
  <c r="L32" i="5"/>
  <c r="M32" i="5" s="1"/>
  <c r="N32" i="5" s="1"/>
  <c r="J21" i="5"/>
  <c r="K21" i="5" s="1"/>
  <c r="L24" i="5"/>
  <c r="M24" i="5" s="1"/>
  <c r="N24" i="5" s="1"/>
  <c r="J9" i="5"/>
  <c r="K9" i="5" s="1"/>
  <c r="L12" i="5"/>
  <c r="M12" i="5" s="1"/>
  <c r="N12" i="5" s="1"/>
  <c r="J60" i="5"/>
  <c r="K60" i="5" s="1"/>
  <c r="L63" i="5"/>
  <c r="M63" i="5" s="1"/>
  <c r="N63" i="5" s="1"/>
  <c r="L69" i="5"/>
  <c r="M69" i="5" s="1"/>
  <c r="N69" i="5" s="1"/>
  <c r="J52" i="5"/>
  <c r="K52" i="5" s="1"/>
  <c r="L55" i="5"/>
  <c r="M55" i="5" s="1"/>
  <c r="N55" i="5" s="1"/>
  <c r="J44" i="5"/>
  <c r="K44" i="5" s="1"/>
  <c r="L47" i="5"/>
  <c r="M47" i="5" s="1"/>
  <c r="N47" i="5" s="1"/>
  <c r="J36" i="5"/>
  <c r="K36" i="5" s="1"/>
  <c r="L39" i="5"/>
  <c r="M39" i="5" s="1"/>
  <c r="N39" i="5" s="1"/>
  <c r="J28" i="5"/>
  <c r="K28" i="5" s="1"/>
  <c r="L31" i="5"/>
  <c r="M31" i="5" s="1"/>
  <c r="N31" i="5" s="1"/>
  <c r="J20" i="5"/>
  <c r="K20" i="5" s="1"/>
  <c r="L23" i="5"/>
  <c r="M23" i="5" s="1"/>
  <c r="N23" i="5" s="1"/>
  <c r="J12" i="5"/>
  <c r="K12" i="5" s="1"/>
  <c r="L15" i="5"/>
  <c r="M15" i="5" s="1"/>
  <c r="N15" i="5" s="1"/>
  <c r="J4" i="5"/>
  <c r="K4" i="5" s="1"/>
  <c r="L7" i="5"/>
  <c r="M7" i="5" s="1"/>
  <c r="N7" i="5" s="1"/>
  <c r="J64" i="4"/>
  <c r="K64" i="4" s="1"/>
  <c r="L64" i="4" s="1"/>
  <c r="H61" i="4"/>
  <c r="I61" i="4" s="1"/>
  <c r="J52" i="4"/>
  <c r="K52" i="4" s="1"/>
  <c r="L52" i="4" s="1"/>
  <c r="H49" i="4"/>
  <c r="I49" i="4" s="1"/>
  <c r="J37" i="5"/>
  <c r="K37" i="5" s="1"/>
  <c r="L40" i="5"/>
  <c r="M40" i="5" s="1"/>
  <c r="N40" i="5" s="1"/>
  <c r="J16" i="4"/>
  <c r="K16" i="4" s="1"/>
  <c r="L16" i="4" s="1"/>
  <c r="H13" i="4"/>
  <c r="I13" i="4" s="1"/>
  <c r="I24" i="2"/>
  <c r="I23" i="2"/>
  <c r="L7" i="2"/>
  <c r="I9" i="2"/>
  <c r="L25" i="2"/>
  <c r="I7" i="2"/>
  <c r="L10" i="2"/>
  <c r="I17" i="2"/>
  <c r="I15" i="2"/>
  <c r="L9" i="2"/>
  <c r="I13" i="2"/>
  <c r="I22" i="2"/>
  <c r="I18" i="2"/>
  <c r="L15" i="2"/>
  <c r="L72" i="4" l="1"/>
  <c r="L72" i="3"/>
  <c r="N72" i="5"/>
  <c r="N3" i="3"/>
  <c r="N4" i="3" s="1"/>
  <c r="N5" i="3" s="1"/>
  <c r="N6" i="3" s="1"/>
  <c r="N7" i="3" s="1"/>
  <c r="N8" i="3" s="1"/>
  <c r="N9" i="3" s="1"/>
  <c r="N10" i="3" s="1"/>
  <c r="N11" i="3" s="1"/>
  <c r="N12" i="3" s="1"/>
  <c r="N13" i="3" s="1"/>
  <c r="N14" i="3" s="1"/>
  <c r="N15" i="3" s="1"/>
  <c r="N16" i="3" s="1"/>
  <c r="N17" i="3" s="1"/>
  <c r="N18" i="3" s="1"/>
  <c r="N19" i="3" s="1"/>
  <c r="N20" i="3" s="1"/>
  <c r="N21" i="3" s="1"/>
  <c r="N22" i="3" s="1"/>
  <c r="N23" i="3" s="1"/>
  <c r="N24" i="3" s="1"/>
  <c r="N25" i="3" s="1"/>
  <c r="N26" i="3" s="1"/>
  <c r="N27" i="3" s="1"/>
  <c r="N28" i="3" s="1"/>
  <c r="N29" i="3" s="1"/>
  <c r="N30" i="3" s="1"/>
  <c r="N31" i="3" s="1"/>
  <c r="N32" i="3" s="1"/>
  <c r="N33" i="3" s="1"/>
  <c r="N34" i="3" s="1"/>
  <c r="N35" i="3" s="1"/>
  <c r="N36" i="3" s="1"/>
  <c r="N37" i="3" s="1"/>
  <c r="N38" i="3" s="1"/>
  <c r="N39" i="3" s="1"/>
  <c r="N40" i="3" s="1"/>
  <c r="N41" i="3" s="1"/>
  <c r="N42" i="3" s="1"/>
  <c r="N43" i="3" s="1"/>
  <c r="N44" i="3" s="1"/>
  <c r="N45" i="3" s="1"/>
  <c r="N46" i="3" s="1"/>
  <c r="N47" i="3" s="1"/>
  <c r="N48" i="3" s="1"/>
  <c r="N49" i="3" s="1"/>
  <c r="N50" i="3" s="1"/>
  <c r="N51" i="3" s="1"/>
  <c r="N52" i="3" s="1"/>
  <c r="N53" i="3" s="1"/>
  <c r="N54" i="3" s="1"/>
  <c r="N55" i="3" s="1"/>
  <c r="N56" i="3" s="1"/>
  <c r="N57" i="3" s="1"/>
  <c r="N58" i="3" s="1"/>
  <c r="N59" i="3" s="1"/>
  <c r="N60" i="3" s="1"/>
  <c r="N61" i="3" s="1"/>
  <c r="N62" i="3" s="1"/>
  <c r="N63" i="3" s="1"/>
  <c r="N64" i="3" s="1"/>
  <c r="N65" i="3" s="1"/>
  <c r="I3" i="3"/>
  <c r="I72" i="3" s="1"/>
  <c r="K3" i="5"/>
  <c r="K72" i="5" s="1"/>
  <c r="P3" i="5"/>
  <c r="P4" i="5" s="1"/>
  <c r="P5" i="5" s="1"/>
  <c r="P6" i="5" s="1"/>
  <c r="P7" i="5" s="1"/>
  <c r="P8" i="5" s="1"/>
  <c r="P9" i="5" s="1"/>
  <c r="P10" i="5" s="1"/>
  <c r="P11" i="5" s="1"/>
  <c r="P12" i="5" s="1"/>
  <c r="P13" i="5" s="1"/>
  <c r="P14" i="5" s="1"/>
  <c r="P15" i="5" s="1"/>
  <c r="P16" i="5" s="1"/>
  <c r="P17" i="5" s="1"/>
  <c r="P18" i="5" s="1"/>
  <c r="P19" i="5" s="1"/>
  <c r="P20" i="5" s="1"/>
  <c r="P21" i="5" s="1"/>
  <c r="P22" i="5" s="1"/>
  <c r="P23" i="5" s="1"/>
  <c r="P24" i="5" s="1"/>
  <c r="P25" i="5" s="1"/>
  <c r="P26" i="5" s="1"/>
  <c r="P27" i="5" s="1"/>
  <c r="P28" i="5" s="1"/>
  <c r="P29" i="5" s="1"/>
  <c r="P30" i="5" s="1"/>
  <c r="P31" i="5" s="1"/>
  <c r="P32" i="5" s="1"/>
  <c r="P33" i="5" s="1"/>
  <c r="P34" i="5" s="1"/>
  <c r="P35" i="5" s="1"/>
  <c r="P36" i="5" s="1"/>
  <c r="P37" i="5" s="1"/>
  <c r="P38" i="5" s="1"/>
  <c r="P39" i="5" s="1"/>
  <c r="P40" i="5" s="1"/>
  <c r="P41" i="5" s="1"/>
  <c r="P42" i="5" s="1"/>
  <c r="P43" i="5" s="1"/>
  <c r="P44" i="5" s="1"/>
  <c r="P45" i="5" s="1"/>
  <c r="P46" i="5" s="1"/>
  <c r="P47" i="5" s="1"/>
  <c r="P48" i="5" s="1"/>
  <c r="P49" i="5" s="1"/>
  <c r="P50" i="5" s="1"/>
  <c r="P51" i="5" s="1"/>
  <c r="P52" i="5" s="1"/>
  <c r="P53" i="5" s="1"/>
  <c r="P54" i="5" s="1"/>
  <c r="P55" i="5" s="1"/>
  <c r="P56" i="5" s="1"/>
  <c r="P57" i="5" s="1"/>
  <c r="P58" i="5" s="1"/>
  <c r="P59" i="5" s="1"/>
  <c r="P60" i="5" s="1"/>
  <c r="P61" i="5" s="1"/>
  <c r="P62" i="5" s="1"/>
  <c r="P63" i="5" s="1"/>
  <c r="P64" i="5" s="1"/>
  <c r="P65" i="5" s="1"/>
  <c r="P66" i="5" s="1"/>
  <c r="P67" i="5" s="1"/>
  <c r="P68" i="5" s="1"/>
  <c r="P69" i="5" s="1"/>
  <c r="P70" i="5" s="1"/>
  <c r="P71" i="5" s="1"/>
  <c r="N3" i="4"/>
  <c r="M4" i="4" s="1"/>
  <c r="N4" i="4" s="1"/>
  <c r="M5" i="4" s="1"/>
  <c r="N5" i="4" s="1"/>
  <c r="M6" i="4" s="1"/>
  <c r="N6" i="4" s="1"/>
  <c r="M7" i="4" s="1"/>
  <c r="N7" i="4" s="1"/>
  <c r="M8" i="4" s="1"/>
  <c r="N8" i="4" s="1"/>
  <c r="M9" i="4" s="1"/>
  <c r="I3" i="4"/>
  <c r="I72" i="4" s="1"/>
  <c r="I28" i="2"/>
  <c r="L27" i="2"/>
  <c r="P73" i="5" l="1"/>
  <c r="C7" i="6"/>
  <c r="N73" i="5"/>
  <c r="L73" i="3"/>
  <c r="N66" i="3"/>
  <c r="N67" i="3" s="1"/>
  <c r="N68" i="3" s="1"/>
  <c r="N69" i="3" s="1"/>
  <c r="N70" i="3" s="1"/>
  <c r="N71" i="3" s="1"/>
  <c r="N73" i="3" s="1"/>
  <c r="C3" i="6"/>
  <c r="N9" i="4"/>
  <c r="I29" i="2"/>
  <c r="L28" i="2"/>
  <c r="M10" i="4" l="1"/>
  <c r="N10" i="4" s="1"/>
  <c r="M11" i="4" s="1"/>
  <c r="I30" i="2"/>
  <c r="L29" i="2"/>
  <c r="N11" i="4" l="1"/>
  <c r="I31" i="2"/>
  <c r="L30" i="2"/>
  <c r="M12" i="4" l="1"/>
  <c r="N12" i="4" s="1"/>
  <c r="M13" i="4" s="1"/>
  <c r="L31" i="2"/>
  <c r="I32" i="2"/>
  <c r="N13" i="4" l="1"/>
  <c r="M14" i="4" s="1"/>
  <c r="I33" i="2"/>
  <c r="L32" i="2"/>
  <c r="N14" i="4" l="1"/>
  <c r="L33" i="2"/>
  <c r="I34" i="2"/>
  <c r="M15" i="4" l="1"/>
  <c r="N15" i="4" s="1"/>
  <c r="L34" i="2"/>
  <c r="I35" i="2"/>
  <c r="M16" i="4" l="1"/>
  <c r="N16" i="4" s="1"/>
  <c r="M17" i="4" s="1"/>
  <c r="L35" i="2"/>
  <c r="I36" i="2"/>
  <c r="N17" i="4" l="1"/>
  <c r="L36" i="2"/>
  <c r="I37" i="2"/>
  <c r="M18" i="4" l="1"/>
  <c r="N18" i="4" s="1"/>
  <c r="L37" i="2"/>
  <c r="I38" i="2"/>
  <c r="M19" i="4" l="1"/>
  <c r="N19" i="4" s="1"/>
  <c r="L38" i="2"/>
  <c r="I39" i="2"/>
  <c r="M20" i="4" l="1"/>
  <c r="N20" i="4" s="1"/>
  <c r="L39" i="2"/>
  <c r="I40" i="2"/>
  <c r="M21" i="4" l="1"/>
  <c r="N21" i="4" s="1"/>
  <c r="L40" i="2"/>
  <c r="I41" i="2"/>
  <c r="M22" i="4" l="1"/>
  <c r="N22" i="4" s="1"/>
  <c r="L41" i="2"/>
  <c r="I42" i="2"/>
  <c r="M23" i="4" l="1"/>
  <c r="N23" i="4" s="1"/>
  <c r="L42" i="2"/>
  <c r="I43" i="2"/>
  <c r="M24" i="4" l="1"/>
  <c r="N24" i="4" s="1"/>
  <c r="L43" i="2"/>
  <c r="I44" i="2"/>
  <c r="M25" i="4" l="1"/>
  <c r="N25" i="4" s="1"/>
  <c r="I45" i="2"/>
  <c r="L44" i="2"/>
  <c r="M26" i="4" l="1"/>
  <c r="N26" i="4" s="1"/>
  <c r="L45" i="2"/>
  <c r="I46" i="2"/>
  <c r="M27" i="4" l="1"/>
  <c r="N27" i="4" s="1"/>
  <c r="M28" i="4" s="1"/>
  <c r="L46" i="2"/>
  <c r="I47" i="2"/>
  <c r="N28" i="4" l="1"/>
  <c r="M29" i="4" s="1"/>
  <c r="I48" i="2"/>
  <c r="L47" i="2"/>
  <c r="N29" i="4" l="1"/>
  <c r="M30" i="4" s="1"/>
  <c r="L48" i="2"/>
  <c r="I49" i="2"/>
  <c r="N30" i="4" l="1"/>
  <c r="M31" i="4" s="1"/>
  <c r="L49" i="2"/>
  <c r="I50" i="2"/>
  <c r="N31" i="4" l="1"/>
  <c r="L50" i="2"/>
  <c r="I51" i="2"/>
  <c r="M32" i="4" l="1"/>
  <c r="N32" i="4" s="1"/>
  <c r="M33" i="4" s="1"/>
  <c r="L51" i="2"/>
  <c r="I52" i="2"/>
  <c r="N33" i="4" l="1"/>
  <c r="L52" i="2"/>
  <c r="I53" i="2"/>
  <c r="M34" i="4" l="1"/>
  <c r="N34" i="4" s="1"/>
  <c r="L53" i="2"/>
  <c r="I54" i="2"/>
  <c r="M35" i="4" l="1"/>
  <c r="N35" i="4" s="1"/>
  <c r="I55" i="2"/>
  <c r="L54" i="2"/>
  <c r="M36" i="4" l="1"/>
  <c r="N36" i="4" s="1"/>
  <c r="L55" i="2"/>
  <c r="I56" i="2"/>
  <c r="M37" i="4" l="1"/>
  <c r="N37" i="4" s="1"/>
  <c r="I57" i="2"/>
  <c r="L56" i="2"/>
  <c r="M38" i="4" l="1"/>
  <c r="N38" i="4" s="1"/>
  <c r="L57" i="2"/>
  <c r="I58" i="2"/>
  <c r="M39" i="4" l="1"/>
  <c r="N39" i="4" s="1"/>
  <c r="M40" i="4" s="1"/>
  <c r="I59" i="2"/>
  <c r="L58" i="2"/>
  <c r="N40" i="4" l="1"/>
  <c r="L59" i="2"/>
  <c r="I60" i="2"/>
  <c r="M41" i="4" l="1"/>
  <c r="N41" i="4" s="1"/>
  <c r="L60" i="2"/>
  <c r="I61" i="2"/>
  <c r="M42" i="4" l="1"/>
  <c r="N42" i="4" s="1"/>
  <c r="L61" i="2"/>
  <c r="I62" i="2"/>
  <c r="L62" i="2"/>
  <c r="I63" i="2"/>
  <c r="M43" i="4" l="1"/>
  <c r="N43" i="4" s="1"/>
  <c r="M44" i="4" s="1"/>
  <c r="L63" i="2"/>
  <c r="I64" i="2"/>
  <c r="I72" i="2" s="1"/>
  <c r="C1" i="6" s="1"/>
  <c r="L64" i="2"/>
  <c r="L72" i="2" s="1"/>
  <c r="C2" i="6" s="1"/>
  <c r="N44" i="4" l="1"/>
  <c r="M45" i="4" s="1"/>
  <c r="L74" i="2"/>
  <c r="N45" i="4" l="1"/>
  <c r="M46" i="4" s="1"/>
  <c r="N46" i="4" l="1"/>
  <c r="M47" i="4" s="1"/>
  <c r="N47" i="4" l="1"/>
  <c r="M48" i="4" s="1"/>
  <c r="N48" i="4" l="1"/>
  <c r="M49" i="4" s="1"/>
  <c r="N49" i="4" l="1"/>
  <c r="M50" i="4" s="1"/>
  <c r="N50" i="4" l="1"/>
  <c r="M51" i="4" l="1"/>
  <c r="N51" i="4" s="1"/>
  <c r="M52" i="4" l="1"/>
  <c r="N52" i="4" s="1"/>
  <c r="M53" i="4" l="1"/>
  <c r="N53" i="4" s="1"/>
  <c r="M54" i="4" l="1"/>
  <c r="N54" i="4" s="1"/>
  <c r="M55" i="4" l="1"/>
  <c r="N55" i="4" s="1"/>
  <c r="M56" i="4" l="1"/>
  <c r="N56" i="4" s="1"/>
  <c r="M57" i="4" l="1"/>
  <c r="N57" i="4" s="1"/>
  <c r="M58" i="4" l="1"/>
  <c r="N58" i="4" s="1"/>
  <c r="M59" i="4" l="1"/>
  <c r="N59" i="4" s="1"/>
  <c r="M60" i="4" l="1"/>
  <c r="N60" i="4" s="1"/>
  <c r="M61" i="4" l="1"/>
  <c r="N61" i="4" s="1"/>
  <c r="M62" i="4" l="1"/>
  <c r="N62" i="4" s="1"/>
  <c r="M63" i="4" l="1"/>
  <c r="N63" i="4" s="1"/>
  <c r="M64" i="4" l="1"/>
  <c r="N64" i="4" s="1"/>
  <c r="M65" i="4" l="1"/>
  <c r="N65" i="4" s="1"/>
  <c r="C6" i="6" s="1"/>
  <c r="M66" i="4" l="1"/>
  <c r="N66" i="4" s="1"/>
  <c r="M67" i="4" l="1"/>
  <c r="N67" i="4" s="1"/>
  <c r="M68" i="4" l="1"/>
  <c r="N68" i="4" s="1"/>
  <c r="M69" i="4" l="1"/>
  <c r="N69" i="4" s="1"/>
  <c r="M70" i="4" l="1"/>
  <c r="N70" i="4" s="1"/>
  <c r="M71" i="4" l="1"/>
  <c r="N71" i="4" s="1"/>
</calcChain>
</file>

<file path=xl/sharedStrings.xml><?xml version="1.0" encoding="utf-8"?>
<sst xmlns="http://schemas.openxmlformats.org/spreadsheetml/2006/main" count="124" uniqueCount="41">
  <si>
    <t>Land costs</t>
  </si>
  <si>
    <t>Cost of each apartment</t>
  </si>
  <si>
    <t>Sale price of each apartment</t>
  </si>
  <si>
    <t>Proportion of apartments sold</t>
  </si>
  <si>
    <t>Risk discount rate</t>
  </si>
  <si>
    <t>Flats built at start of quarter</t>
  </si>
  <si>
    <t>Building costs</t>
  </si>
  <si>
    <t>PV Costs</t>
  </si>
  <si>
    <t>Sales income</t>
  </si>
  <si>
    <t>PV Income</t>
  </si>
  <si>
    <t>PV Factor</t>
  </si>
  <si>
    <t>Flats sold at end of month</t>
  </si>
  <si>
    <t>Total</t>
  </si>
  <si>
    <t>Accumulated profit at end of month</t>
  </si>
  <si>
    <t>NPV</t>
  </si>
  <si>
    <t>Month</t>
  </si>
  <si>
    <t>Apartments built</t>
  </si>
  <si>
    <t>[2]</t>
  </si>
  <si>
    <t>via solver</t>
  </si>
  <si>
    <t>months</t>
  </si>
  <si>
    <t xml:space="preserve">(b) DPP is </t>
  </si>
  <si>
    <t>Borrowing rate</t>
  </si>
  <si>
    <t>Lending rate</t>
  </si>
  <si>
    <t>Accumulation rate</t>
  </si>
  <si>
    <t>Inflation rate</t>
  </si>
  <si>
    <t>after</t>
  </si>
  <si>
    <t>(i)</t>
  </si>
  <si>
    <t>(a)</t>
  </si>
  <si>
    <t>(b)</t>
  </si>
  <si>
    <t>(ii)</t>
  </si>
  <si>
    <t>( c )</t>
  </si>
  <si>
    <t>(iii)</t>
  </si>
  <si>
    <t>(iv)</t>
  </si>
  <si>
    <t xml:space="preserve">(a) accumulated profit after </t>
  </si>
  <si>
    <t xml:space="preserve">( c ) Accumulated profit is 0 if RDR = </t>
  </si>
  <si>
    <t>Accumulated profit at start of month</t>
  </si>
  <si>
    <t>(NB this assumes that end of month income is received just before the next month's costs are incurred. If end of month income and the following month's costs are assumed to be received/incurred at the same time, then the DPP would be at the bginning of the 47th months i.e. after 46 months)</t>
  </si>
  <si>
    <t>(NB same answer if end of month income and the following month's costs are assumed to be received/incurred at the same time)</t>
  </si>
  <si>
    <t>[6]</t>
  </si>
  <si>
    <t>[4]</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</si>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</sst>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_-;\-&quot;£&quot;* #,##0_-;_-&quot;£&quot;* &quot;-&quot;??_-;_-@_-"/>
    <numFmt numFmtId="165" formatCode="_-* #,##0_-;\-* #,##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tint="-0.499984740745262"/>
        <bgColor indexed="64"/>
      </patternFill>
    </fill>
  </fills>
  <borders count="1">
    <border>
      <left/>
      <right/>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164" fontId="0" fillId="0" borderId="0" xfId="1" applyNumberFormat="1" applyFont="1"/>
    <xf numFmtId="9" fontId="0" fillId="0" borderId="0" xfId="0" applyNumberFormat="1"/>
    <xf numFmtId="0" fontId="0" fillId="0" borderId="0" xfId="0" applyAlignment="1">
      <alignment wrapText="1"/>
    </xf>
    <xf numFmtId="164" fontId="0" fillId="0" borderId="0" xfId="0" applyNumberFormat="1"/>
    <xf numFmtId="164" fontId="2" fillId="0" borderId="0" xfId="1" applyNumberFormat="1" applyFont="1"/>
    <xf numFmtId="164" fontId="2" fillId="0" borderId="0" xfId="0" applyNumberFormat="1" applyFont="1"/>
    <xf numFmtId="44" fontId="0" fillId="0" borderId="0" xfId="1" applyFont="1"/>
    <xf numFmtId="44" fontId="0" fillId="0" borderId="0" xfId="0" applyNumberFormat="1"/>
    <xf numFmtId="0" fontId="3" fillId="0" borderId="0" xfId="0" applyFont="1"/>
    <xf numFmtId="164" fontId="0" fillId="0" borderId="0" xfId="0" applyNumberFormat="1" applyFont="1"/>
    <xf numFmtId="10" fontId="0" fillId="0" borderId="0" xfId="0" applyNumberFormat="1"/>
    <xf numFmtId="9" fontId="0" fillId="0" borderId="0" xfId="3" applyFont="1"/>
    <xf numFmtId="0" fontId="0" fillId="2" borderId="0" xfId="0" applyFill="1"/>
    <xf numFmtId="164" fontId="0" fillId="2" borderId="0" xfId="1" applyNumberFormat="1" applyFont="1" applyFill="1"/>
    <xf numFmtId="9" fontId="0" fillId="2" borderId="0" xfId="3" applyFont="1" applyFill="1"/>
    <xf numFmtId="164" fontId="0" fillId="2" borderId="0" xfId="0" applyNumberFormat="1" applyFill="1"/>
    <xf numFmtId="165" fontId="0" fillId="0" borderId="0" xfId="2" applyNumberFormat="1" applyFont="1"/>
    <xf numFmtId="0" fontId="0" fillId="0" borderId="0" xfId="0" applyFill="1"/>
    <xf numFmtId="164" fontId="0" fillId="0" borderId="0" xfId="1" applyNumberFormat="1" applyFont="1" applyFill="1"/>
    <xf numFmtId="164" fontId="2" fillId="0" borderId="0" xfId="0" applyNumberFormat="1" applyFont="1" applyFill="1"/>
    <xf numFmtId="164" fontId="0" fillId="0" borderId="0" xfId="0" applyNumberFormat="1" applyFill="1"/>
    <xf numFmtId="164" fontId="2" fillId="0" borderId="0" xfId="1" applyNumberFormat="1" applyFont="1" applyFill="1"/>
    <xf numFmtId="164" fontId="0" fillId="0" borderId="0" xfId="0" applyNumberFormat="1" applyFont="1" applyFill="1"/>
    <xf numFmtId="164" fontId="1" fillId="0" borderId="0" xfId="1" applyNumberFormat="1" applyFont="1"/>
    <xf numFmtId="0" fontId="0" fillId="0" borderId="0" xfId="0" applyFont="1"/>
    <xf numFmtId="10" fontId="0" fillId="0" borderId="0" xfId="0" applyNumberFormat="1" applyFont="1"/>
    <xf numFmtId="164" fontId="3" fillId="0" borderId="0" xfId="1" applyNumberFormat="1" applyFont="1" applyAlignment="1">
      <alignment horizontal="right"/>
    </xf>
    <xf numFmtId="0" fontId="3" fillId="0" borderId="0" xfId="0" applyFont="1" applyFill="1" applyAlignment="1">
      <alignment horizontal="right"/>
    </xf>
    <xf numFmtId="0" fontId="0" fillId="0" borderId="0" xfId="0" applyAlignment="1">
      <alignment horizontal="center" wrapText="1"/>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workbookViewId="0">
      <selection activeCell="A2" sqref="A2:XFD2"/>
    </sheetView>
  </sheetViews>
  <sheetFormatPr defaultRowHeight="15" x14ac:dyDescent="0.25"/>
  <cols>
    <col min="1" max="1" width="33.140625" bestFit="1" customWidth="1"/>
    <col min="2" max="2" width="16.140625" bestFit="1" customWidth="1"/>
  </cols>
  <sheetData>
    <row r="1" spans="1:2" x14ac:dyDescent="0.25">
      <c r="A1" t="s">
        <v>0</v>
      </c>
      <c r="B1" s="1">
        <v>25000000</v>
      </c>
    </row>
    <row r="2" spans="1:2" x14ac:dyDescent="0.25">
      <c r="A2" t="s">
        <v>1</v>
      </c>
      <c r="B2" s="1">
        <v>160000</v>
      </c>
    </row>
    <row r="3" spans="1:2" x14ac:dyDescent="0.25">
      <c r="A3" t="s">
        <v>2</v>
      </c>
      <c r="B3" s="1">
        <v>250000</v>
      </c>
    </row>
    <row r="4" spans="1:2" x14ac:dyDescent="0.25">
      <c r="A4" t="s">
        <v>3</v>
      </c>
      <c r="B4" s="2">
        <v>1</v>
      </c>
    </row>
    <row r="5" spans="1:2" x14ac:dyDescent="0.25">
      <c r="A5" t="s">
        <v>4</v>
      </c>
      <c r="B5" s="2">
        <v>0.1</v>
      </c>
    </row>
    <row r="7" spans="1:2" x14ac:dyDescent="0.25">
      <c r="A7" t="s">
        <v>15</v>
      </c>
      <c r="B7" t="s">
        <v>16</v>
      </c>
    </row>
    <row r="8" spans="1:2" x14ac:dyDescent="0.25">
      <c r="A8">
        <v>1</v>
      </c>
      <c r="B8">
        <f>10</f>
        <v>10</v>
      </c>
    </row>
    <row r="9" spans="1:2" x14ac:dyDescent="0.25">
      <c r="A9">
        <v>2</v>
      </c>
      <c r="B9">
        <f>10</f>
        <v>10</v>
      </c>
    </row>
    <row r="10" spans="1:2" x14ac:dyDescent="0.25">
      <c r="A10">
        <v>3</v>
      </c>
      <c r="B10">
        <f>10</f>
        <v>10</v>
      </c>
    </row>
    <row r="11" spans="1:2" x14ac:dyDescent="0.25">
      <c r="A11">
        <v>4</v>
      </c>
      <c r="B11">
        <f>10</f>
        <v>10</v>
      </c>
    </row>
    <row r="12" spans="1:2" x14ac:dyDescent="0.25">
      <c r="A12">
        <v>5</v>
      </c>
      <c r="B12">
        <f>10</f>
        <v>10</v>
      </c>
    </row>
    <row r="13" spans="1:2" x14ac:dyDescent="0.25">
      <c r="A13">
        <v>6</v>
      </c>
      <c r="B13">
        <f>10</f>
        <v>10</v>
      </c>
    </row>
    <row r="14" spans="1:2" x14ac:dyDescent="0.25">
      <c r="A14">
        <v>7</v>
      </c>
      <c r="B14">
        <f>10</f>
        <v>10</v>
      </c>
    </row>
    <row r="15" spans="1:2" x14ac:dyDescent="0.25">
      <c r="A15">
        <v>8</v>
      </c>
      <c r="B15">
        <f>10</f>
        <v>10</v>
      </c>
    </row>
    <row r="16" spans="1:2" x14ac:dyDescent="0.25">
      <c r="A16">
        <v>9</v>
      </c>
      <c r="B16">
        <f>10</f>
        <v>10</v>
      </c>
    </row>
    <row r="17" spans="1:2" x14ac:dyDescent="0.25">
      <c r="A17">
        <v>10</v>
      </c>
      <c r="B17">
        <f>10</f>
        <v>10</v>
      </c>
    </row>
    <row r="18" spans="1:2" x14ac:dyDescent="0.25">
      <c r="A18">
        <v>11</v>
      </c>
      <c r="B18">
        <f>10</f>
        <v>10</v>
      </c>
    </row>
    <row r="19" spans="1:2" x14ac:dyDescent="0.25">
      <c r="A19">
        <v>12</v>
      </c>
      <c r="B19">
        <f>10</f>
        <v>10</v>
      </c>
    </row>
    <row r="20" spans="1:2" x14ac:dyDescent="0.25">
      <c r="A20">
        <v>13</v>
      </c>
      <c r="B20">
        <f>10</f>
        <v>10</v>
      </c>
    </row>
    <row r="21" spans="1:2" x14ac:dyDescent="0.25">
      <c r="A21">
        <v>14</v>
      </c>
      <c r="B21">
        <f>10</f>
        <v>10</v>
      </c>
    </row>
    <row r="22" spans="1:2" x14ac:dyDescent="0.25">
      <c r="A22">
        <v>15</v>
      </c>
      <c r="B22">
        <f>10</f>
        <v>10</v>
      </c>
    </row>
    <row r="23" spans="1:2" x14ac:dyDescent="0.25">
      <c r="A23">
        <v>16</v>
      </c>
      <c r="B23">
        <f>10</f>
        <v>10</v>
      </c>
    </row>
    <row r="24" spans="1:2" x14ac:dyDescent="0.25">
      <c r="A24">
        <v>17</v>
      </c>
      <c r="B24">
        <f>10</f>
        <v>10</v>
      </c>
    </row>
    <row r="25" spans="1:2" x14ac:dyDescent="0.25">
      <c r="A25">
        <v>18</v>
      </c>
      <c r="B25">
        <f>10</f>
        <v>10</v>
      </c>
    </row>
    <row r="26" spans="1:2" x14ac:dyDescent="0.25">
      <c r="A26">
        <v>19</v>
      </c>
      <c r="B26">
        <f>10</f>
        <v>10</v>
      </c>
    </row>
    <row r="27" spans="1:2" x14ac:dyDescent="0.25">
      <c r="A27">
        <v>20</v>
      </c>
      <c r="B27">
        <f>10</f>
        <v>10</v>
      </c>
    </row>
    <row r="28" spans="1:2" x14ac:dyDescent="0.25">
      <c r="A28">
        <v>21</v>
      </c>
      <c r="B28">
        <f>10</f>
        <v>10</v>
      </c>
    </row>
    <row r="29" spans="1:2" x14ac:dyDescent="0.25">
      <c r="A29">
        <v>22</v>
      </c>
      <c r="B29">
        <f>10</f>
        <v>10</v>
      </c>
    </row>
    <row r="30" spans="1:2" x14ac:dyDescent="0.25">
      <c r="A30">
        <v>23</v>
      </c>
      <c r="B30">
        <f>10</f>
        <v>10</v>
      </c>
    </row>
    <row r="31" spans="1:2" x14ac:dyDescent="0.25">
      <c r="A31">
        <v>24</v>
      </c>
      <c r="B31">
        <f>10</f>
        <v>10</v>
      </c>
    </row>
    <row r="32" spans="1:2" x14ac:dyDescent="0.25">
      <c r="A32">
        <v>25</v>
      </c>
      <c r="B32">
        <f>10</f>
        <v>10</v>
      </c>
    </row>
    <row r="33" spans="1:2" x14ac:dyDescent="0.25">
      <c r="A33">
        <v>26</v>
      </c>
      <c r="B33">
        <f>10</f>
        <v>10</v>
      </c>
    </row>
    <row r="34" spans="1:2" x14ac:dyDescent="0.25">
      <c r="A34">
        <v>27</v>
      </c>
      <c r="B34">
        <f>10</f>
        <v>10</v>
      </c>
    </row>
    <row r="35" spans="1:2" x14ac:dyDescent="0.25">
      <c r="A35">
        <v>28</v>
      </c>
      <c r="B35">
        <f>10</f>
        <v>10</v>
      </c>
    </row>
    <row r="36" spans="1:2" x14ac:dyDescent="0.25">
      <c r="A36">
        <v>29</v>
      </c>
      <c r="B36">
        <f>10</f>
        <v>10</v>
      </c>
    </row>
    <row r="37" spans="1:2" x14ac:dyDescent="0.25">
      <c r="A37">
        <v>30</v>
      </c>
      <c r="B37">
        <f>10</f>
        <v>10</v>
      </c>
    </row>
    <row r="38" spans="1:2" x14ac:dyDescent="0.25">
      <c r="A38">
        <v>31</v>
      </c>
      <c r="B38">
        <f>10</f>
        <v>10</v>
      </c>
    </row>
    <row r="39" spans="1:2" x14ac:dyDescent="0.25">
      <c r="A39">
        <v>32</v>
      </c>
      <c r="B39">
        <f>10</f>
        <v>10</v>
      </c>
    </row>
    <row r="40" spans="1:2" x14ac:dyDescent="0.25">
      <c r="A40">
        <v>33</v>
      </c>
      <c r="B40">
        <f>10</f>
        <v>10</v>
      </c>
    </row>
    <row r="41" spans="1:2" x14ac:dyDescent="0.25">
      <c r="A41">
        <v>34</v>
      </c>
      <c r="B41">
        <f>10</f>
        <v>10</v>
      </c>
    </row>
    <row r="42" spans="1:2" x14ac:dyDescent="0.25">
      <c r="A42">
        <v>35</v>
      </c>
      <c r="B42">
        <f>10</f>
        <v>10</v>
      </c>
    </row>
    <row r="43" spans="1:2" x14ac:dyDescent="0.25">
      <c r="A43">
        <v>36</v>
      </c>
      <c r="B43">
        <f>10</f>
        <v>10</v>
      </c>
    </row>
    <row r="44" spans="1:2" x14ac:dyDescent="0.25">
      <c r="A44">
        <v>37</v>
      </c>
      <c r="B44">
        <f>10</f>
        <v>10</v>
      </c>
    </row>
    <row r="45" spans="1:2" x14ac:dyDescent="0.25">
      <c r="A45">
        <v>38</v>
      </c>
      <c r="B45">
        <f>10</f>
        <v>10</v>
      </c>
    </row>
    <row r="46" spans="1:2" x14ac:dyDescent="0.25">
      <c r="A46">
        <v>39</v>
      </c>
      <c r="B46">
        <f>10</f>
        <v>10</v>
      </c>
    </row>
    <row r="47" spans="1:2" x14ac:dyDescent="0.25">
      <c r="A47">
        <v>40</v>
      </c>
      <c r="B47">
        <f>10</f>
        <v>10</v>
      </c>
    </row>
    <row r="48" spans="1:2" x14ac:dyDescent="0.25">
      <c r="A48">
        <v>41</v>
      </c>
      <c r="B48">
        <f>10</f>
        <v>10</v>
      </c>
    </row>
    <row r="49" spans="1:2" x14ac:dyDescent="0.25">
      <c r="A49">
        <v>42</v>
      </c>
      <c r="B49">
        <f>10</f>
        <v>10</v>
      </c>
    </row>
    <row r="50" spans="1:2" x14ac:dyDescent="0.25">
      <c r="A50">
        <v>43</v>
      </c>
      <c r="B50">
        <f>10</f>
        <v>10</v>
      </c>
    </row>
    <row r="51" spans="1:2" x14ac:dyDescent="0.25">
      <c r="A51">
        <v>44</v>
      </c>
      <c r="B51">
        <f>10</f>
        <v>10</v>
      </c>
    </row>
    <row r="52" spans="1:2" x14ac:dyDescent="0.25">
      <c r="A52">
        <v>45</v>
      </c>
      <c r="B52">
        <f>10</f>
        <v>10</v>
      </c>
    </row>
    <row r="53" spans="1:2" x14ac:dyDescent="0.25">
      <c r="A53">
        <v>46</v>
      </c>
      <c r="B53">
        <f>10</f>
        <v>10</v>
      </c>
    </row>
    <row r="54" spans="1:2" x14ac:dyDescent="0.25">
      <c r="A54">
        <v>47</v>
      </c>
      <c r="B54">
        <f>10</f>
        <v>10</v>
      </c>
    </row>
    <row r="55" spans="1:2" x14ac:dyDescent="0.25">
      <c r="A55">
        <v>48</v>
      </c>
      <c r="B55">
        <f>10</f>
        <v>10</v>
      </c>
    </row>
    <row r="56" spans="1:2" x14ac:dyDescent="0.25">
      <c r="A56">
        <v>49</v>
      </c>
      <c r="B56">
        <f>10</f>
        <v>10</v>
      </c>
    </row>
    <row r="57" spans="1:2" x14ac:dyDescent="0.25">
      <c r="A57">
        <v>50</v>
      </c>
      <c r="B57">
        <f>10</f>
        <v>10</v>
      </c>
    </row>
    <row r="58" spans="1:2" x14ac:dyDescent="0.25">
      <c r="A58">
        <v>51</v>
      </c>
      <c r="B58">
        <f>10</f>
        <v>10</v>
      </c>
    </row>
    <row r="59" spans="1:2" x14ac:dyDescent="0.25">
      <c r="A59">
        <v>52</v>
      </c>
      <c r="B59">
        <f>10</f>
        <v>10</v>
      </c>
    </row>
    <row r="60" spans="1:2" x14ac:dyDescent="0.25">
      <c r="A60">
        <v>53</v>
      </c>
      <c r="B60">
        <f>10</f>
        <v>10</v>
      </c>
    </row>
    <row r="61" spans="1:2" x14ac:dyDescent="0.25">
      <c r="A61">
        <v>54</v>
      </c>
      <c r="B61">
        <f>10</f>
        <v>10</v>
      </c>
    </row>
    <row r="62" spans="1:2" x14ac:dyDescent="0.25">
      <c r="A62">
        <v>55</v>
      </c>
      <c r="B62">
        <f>10</f>
        <v>10</v>
      </c>
    </row>
    <row r="63" spans="1:2" x14ac:dyDescent="0.25">
      <c r="A63">
        <v>56</v>
      </c>
      <c r="B63">
        <f>10</f>
        <v>10</v>
      </c>
    </row>
    <row r="64" spans="1:2" x14ac:dyDescent="0.25">
      <c r="A64">
        <v>57</v>
      </c>
      <c r="B64">
        <f>10</f>
        <v>10</v>
      </c>
    </row>
    <row r="65" spans="1:2" x14ac:dyDescent="0.25">
      <c r="A65">
        <v>58</v>
      </c>
      <c r="B65">
        <f>10</f>
        <v>10</v>
      </c>
    </row>
    <row r="66" spans="1:2" x14ac:dyDescent="0.25">
      <c r="A66">
        <v>59</v>
      </c>
      <c r="B66">
        <f>10</f>
        <v>10</v>
      </c>
    </row>
    <row r="67" spans="1:2" x14ac:dyDescent="0.25">
      <c r="A67">
        <v>60</v>
      </c>
      <c r="B67">
        <f>10</f>
        <v>10</v>
      </c>
    </row>
    <row r="68" spans="1:2" x14ac:dyDescent="0.25">
      <c r="A68">
        <v>61</v>
      </c>
      <c r="B68">
        <v>0</v>
      </c>
    </row>
    <row r="69" spans="1:2" x14ac:dyDescent="0.25">
      <c r="A69">
        <v>62</v>
      </c>
      <c r="B69">
        <v>0</v>
      </c>
    </row>
    <row r="70" spans="1:2" x14ac:dyDescent="0.25">
      <c r="A70">
        <v>63</v>
      </c>
      <c r="B70">
        <v>0</v>
      </c>
    </row>
    <row r="71" spans="1:2" x14ac:dyDescent="0.25">
      <c r="A71">
        <v>64</v>
      </c>
      <c r="B71">
        <v>0</v>
      </c>
    </row>
    <row r="72" spans="1:2" x14ac:dyDescent="0.25">
      <c r="A72">
        <v>65</v>
      </c>
      <c r="B72">
        <v>0</v>
      </c>
    </row>
    <row r="73" spans="1:2" x14ac:dyDescent="0.25">
      <c r="A73">
        <v>66</v>
      </c>
      <c r="B73">
        <v>0</v>
      </c>
    </row>
    <row r="74" spans="1:2" x14ac:dyDescent="0.25">
      <c r="A74">
        <v>67</v>
      </c>
      <c r="B74">
        <v>0</v>
      </c>
    </row>
    <row r="75" spans="1:2" x14ac:dyDescent="0.25">
      <c r="A75">
        <v>68</v>
      </c>
      <c r="B75">
        <v>0</v>
      </c>
    </row>
    <row r="76" spans="1:2" x14ac:dyDescent="0.25">
      <c r="A76">
        <v>69</v>
      </c>
      <c r="B76">
        <v>0</v>
      </c>
    </row>
    <row r="77" spans="1:2" x14ac:dyDescent="0.25">
      <c r="A77">
        <v>70</v>
      </c>
      <c r="B77">
        <v>0</v>
      </c>
    </row>
    <row r="78" spans="1:2" x14ac:dyDescent="0.25">
      <c r="A78">
        <v>71</v>
      </c>
      <c r="B78">
        <v>0</v>
      </c>
    </row>
    <row r="79" spans="1:2" x14ac:dyDescent="0.25">
      <c r="A79">
        <v>72</v>
      </c>
      <c r="B79">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opLeftCell="A52" zoomScale="75" zoomScaleNormal="75" workbookViewId="0">
      <selection activeCell="H74" sqref="H74"/>
    </sheetView>
  </sheetViews>
  <sheetFormatPr defaultRowHeight="15" x14ac:dyDescent="0.25"/>
  <cols>
    <col min="1" max="1" width="32.5703125" bestFit="1" customWidth="1"/>
    <col min="2" max="2" width="13.85546875" bestFit="1" customWidth="1"/>
    <col min="7" max="7" width="13.85546875" bestFit="1" customWidth="1"/>
    <col min="8" max="8" width="12.7109375" bestFit="1" customWidth="1"/>
    <col min="9" max="9" width="15.140625" bestFit="1" customWidth="1"/>
    <col min="11" max="11" width="12.7109375" bestFit="1" customWidth="1"/>
    <col min="12" max="12" width="15.140625" bestFit="1" customWidth="1"/>
    <col min="13" max="13" width="16.85546875" bestFit="1" customWidth="1"/>
  </cols>
  <sheetData>
    <row r="1" spans="1:13" ht="60" x14ac:dyDescent="0.25">
      <c r="A1" t="s">
        <v>0</v>
      </c>
      <c r="B1" s="1">
        <v>25000000</v>
      </c>
      <c r="D1" t="s">
        <v>15</v>
      </c>
      <c r="E1" t="s">
        <v>10</v>
      </c>
      <c r="F1" s="3" t="s">
        <v>5</v>
      </c>
      <c r="G1" s="3" t="s">
        <v>0</v>
      </c>
      <c r="H1" s="3" t="s">
        <v>6</v>
      </c>
      <c r="I1" s="3" t="s">
        <v>7</v>
      </c>
      <c r="J1" s="3" t="s">
        <v>11</v>
      </c>
      <c r="K1" s="3" t="s">
        <v>8</v>
      </c>
      <c r="L1" s="3" t="s">
        <v>9</v>
      </c>
      <c r="M1" s="3"/>
    </row>
    <row r="2" spans="1:13" x14ac:dyDescent="0.25">
      <c r="A2" t="s">
        <v>1</v>
      </c>
      <c r="B2" s="1">
        <v>160000</v>
      </c>
      <c r="D2">
        <v>0</v>
      </c>
      <c r="E2">
        <f>(1+$B$5)^-(D2/12)</f>
        <v>1</v>
      </c>
      <c r="G2" s="1">
        <f>B1</f>
        <v>25000000</v>
      </c>
      <c r="H2" s="1"/>
      <c r="I2" s="1">
        <f>G2</f>
        <v>25000000</v>
      </c>
      <c r="K2" s="1"/>
      <c r="L2" s="1"/>
      <c r="M2" s="4"/>
    </row>
    <row r="3" spans="1:13" x14ac:dyDescent="0.25">
      <c r="A3" t="s">
        <v>2</v>
      </c>
      <c r="B3" s="1">
        <v>250000</v>
      </c>
      <c r="D3">
        <v>1</v>
      </c>
      <c r="E3">
        <f>(1+$B$5)^-(D3/12)</f>
        <v>0.99208894344699095</v>
      </c>
      <c r="F3">
        <f>Assumptions!B8</f>
        <v>10</v>
      </c>
      <c r="H3" s="1">
        <f>F3*$B$2</f>
        <v>1600000</v>
      </c>
      <c r="I3" s="1">
        <f>H3*E2</f>
        <v>1600000</v>
      </c>
      <c r="K3" s="1"/>
      <c r="L3" s="1"/>
      <c r="M3" s="4"/>
    </row>
    <row r="4" spans="1:13" x14ac:dyDescent="0.25">
      <c r="A4" t="s">
        <v>3</v>
      </c>
      <c r="B4" s="2">
        <v>1</v>
      </c>
      <c r="D4">
        <v>2</v>
      </c>
      <c r="E4">
        <f t="shared" ref="E4:E67" si="0">(1+$B$5)^-(D4/12)</f>
        <v>0.98424047170976681</v>
      </c>
      <c r="F4">
        <f>Assumptions!B9</f>
        <v>10</v>
      </c>
      <c r="H4" s="1">
        <f t="shared" ref="H4:H67" si="1">F4*$B$2</f>
        <v>1600000</v>
      </c>
      <c r="I4" s="1">
        <f t="shared" ref="I4:I26" si="2">H4*E3</f>
        <v>1587342.3095151854</v>
      </c>
      <c r="K4" s="1"/>
      <c r="L4" s="1"/>
      <c r="M4" s="4"/>
    </row>
    <row r="5" spans="1:13" x14ac:dyDescent="0.25">
      <c r="A5" t="s">
        <v>4</v>
      </c>
      <c r="B5" s="2">
        <v>0.1</v>
      </c>
      <c r="D5">
        <v>3</v>
      </c>
      <c r="E5">
        <f t="shared" si="0"/>
        <v>0.97645408967631053</v>
      </c>
      <c r="F5">
        <f>Assumptions!B10</f>
        <v>10</v>
      </c>
      <c r="H5" s="1">
        <f t="shared" si="1"/>
        <v>1600000</v>
      </c>
      <c r="I5" s="1">
        <f t="shared" si="2"/>
        <v>1574784.754735627</v>
      </c>
      <c r="J5">
        <f>F2</f>
        <v>0</v>
      </c>
      <c r="K5" s="1">
        <f>J5*$B$3</f>
        <v>0</v>
      </c>
      <c r="L5" s="1">
        <f>K5*E5</f>
        <v>0</v>
      </c>
      <c r="M5" s="4"/>
    </row>
    <row r="6" spans="1:13" x14ac:dyDescent="0.25">
      <c r="D6">
        <v>4</v>
      </c>
      <c r="E6">
        <f t="shared" si="0"/>
        <v>0.96872930615146424</v>
      </c>
      <c r="F6">
        <f>Assumptions!B11</f>
        <v>10</v>
      </c>
      <c r="H6" s="1">
        <f t="shared" si="1"/>
        <v>1600000</v>
      </c>
      <c r="I6" s="1">
        <f t="shared" si="2"/>
        <v>1562326.5434820969</v>
      </c>
      <c r="J6">
        <f t="shared" ref="J6:J69" si="3">F3</f>
        <v>10</v>
      </c>
      <c r="K6" s="1">
        <f t="shared" ref="K6:K69" si="4">J6*$B$3</f>
        <v>2500000</v>
      </c>
      <c r="L6" s="1">
        <f t="shared" ref="L6:L26" si="5">K6*E6</f>
        <v>2421823.2653786605</v>
      </c>
      <c r="M6" s="4"/>
    </row>
    <row r="7" spans="1:13" x14ac:dyDescent="0.25">
      <c r="D7">
        <v>5</v>
      </c>
      <c r="E7">
        <f t="shared" si="0"/>
        <v>0.9610656338259429</v>
      </c>
      <c r="F7">
        <f>Assumptions!B12</f>
        <v>10</v>
      </c>
      <c r="H7" s="1">
        <f t="shared" si="1"/>
        <v>1600000</v>
      </c>
      <c r="I7" s="1">
        <f t="shared" si="2"/>
        <v>1549966.8898423428</v>
      </c>
      <c r="J7">
        <f t="shared" si="3"/>
        <v>10</v>
      </c>
      <c r="K7" s="1">
        <f t="shared" si="4"/>
        <v>2500000</v>
      </c>
      <c r="L7" s="1">
        <f t="shared" si="5"/>
        <v>2402664.0845648572</v>
      </c>
      <c r="M7" s="4"/>
    </row>
    <row r="8" spans="1:13" x14ac:dyDescent="0.25">
      <c r="A8" s="7"/>
      <c r="D8">
        <v>6</v>
      </c>
      <c r="E8">
        <f t="shared" si="0"/>
        <v>0.95346258924559224</v>
      </c>
      <c r="F8">
        <f>Assumptions!B13</f>
        <v>10</v>
      </c>
      <c r="H8" s="1">
        <f t="shared" si="1"/>
        <v>1600000</v>
      </c>
      <c r="I8" s="1">
        <f t="shared" si="2"/>
        <v>1537705.0141215087</v>
      </c>
      <c r="J8">
        <f t="shared" si="3"/>
        <v>10</v>
      </c>
      <c r="K8" s="1">
        <f t="shared" si="4"/>
        <v>2500000</v>
      </c>
      <c r="L8" s="1">
        <f t="shared" si="5"/>
        <v>2383656.4731139806</v>
      </c>
      <c r="M8" s="4"/>
    </row>
    <row r="9" spans="1:13" x14ac:dyDescent="0.25">
      <c r="A9" s="8"/>
      <c r="D9">
        <v>7</v>
      </c>
      <c r="E9">
        <f t="shared" si="0"/>
        <v>0.94591969278089183</v>
      </c>
      <c r="F9">
        <f>Assumptions!B14</f>
        <v>10</v>
      </c>
      <c r="H9" s="1">
        <f t="shared" si="1"/>
        <v>1600000</v>
      </c>
      <c r="I9" s="1">
        <f t="shared" si="2"/>
        <v>1525540.1427929476</v>
      </c>
      <c r="J9">
        <f t="shared" si="3"/>
        <v>10</v>
      </c>
      <c r="K9" s="1">
        <f t="shared" si="4"/>
        <v>2500000</v>
      </c>
      <c r="L9" s="1">
        <f t="shared" si="5"/>
        <v>2364799.2319522295</v>
      </c>
      <c r="M9" s="4"/>
    </row>
    <row r="10" spans="1:13" x14ac:dyDescent="0.25">
      <c r="D10">
        <v>8</v>
      </c>
      <c r="E10">
        <f t="shared" si="0"/>
        <v>0.93843646859669738</v>
      </c>
      <c r="F10">
        <f>Assumptions!B15</f>
        <v>10</v>
      </c>
      <c r="H10" s="1">
        <f t="shared" si="1"/>
        <v>1600000</v>
      </c>
      <c r="I10" s="1">
        <f t="shared" si="2"/>
        <v>1513471.5084494269</v>
      </c>
      <c r="J10">
        <f t="shared" si="3"/>
        <v>10</v>
      </c>
      <c r="K10" s="1">
        <f t="shared" si="4"/>
        <v>2500000</v>
      </c>
      <c r="L10" s="1">
        <f t="shared" si="5"/>
        <v>2346091.1714917435</v>
      </c>
      <c r="M10" s="4"/>
    </row>
    <row r="11" spans="1:13" x14ac:dyDescent="0.25">
      <c r="D11">
        <v>9</v>
      </c>
      <c r="E11">
        <f t="shared" si="0"/>
        <v>0.93101244462222288</v>
      </c>
      <c r="F11">
        <f>Assumptions!B16</f>
        <v>10</v>
      </c>
      <c r="H11" s="1">
        <f t="shared" si="1"/>
        <v>1600000</v>
      </c>
      <c r="I11" s="1">
        <f t="shared" si="2"/>
        <v>1501498.3497547158</v>
      </c>
      <c r="J11">
        <f t="shared" si="3"/>
        <v>10</v>
      </c>
      <c r="K11" s="1">
        <f t="shared" si="4"/>
        <v>2500000</v>
      </c>
      <c r="L11" s="1">
        <f t="shared" si="5"/>
        <v>2327531.1115555572</v>
      </c>
      <c r="M11" s="4"/>
    </row>
    <row r="12" spans="1:13" x14ac:dyDescent="0.25">
      <c r="D12">
        <v>10</v>
      </c>
      <c r="E12">
        <f t="shared" si="0"/>
        <v>0.92364715252126117</v>
      </c>
      <c r="F12">
        <f>Assumptions!B17</f>
        <v>10</v>
      </c>
      <c r="H12" s="1">
        <f t="shared" si="1"/>
        <v>1600000</v>
      </c>
      <c r="I12" s="1">
        <f t="shared" si="2"/>
        <v>1489619.9113955565</v>
      </c>
      <c r="J12">
        <f t="shared" si="3"/>
        <v>10</v>
      </c>
      <c r="K12" s="1">
        <f t="shared" si="4"/>
        <v>2500000</v>
      </c>
      <c r="L12" s="1">
        <f t="shared" si="5"/>
        <v>2309117.881303153</v>
      </c>
      <c r="M12" s="4"/>
    </row>
    <row r="13" spans="1:13" x14ac:dyDescent="0.25">
      <c r="D13">
        <v>11</v>
      </c>
      <c r="E13">
        <f t="shared" si="0"/>
        <v>0.91634012766263961</v>
      </c>
      <c r="F13">
        <f>Assumptions!B18</f>
        <v>10</v>
      </c>
      <c r="H13" s="1">
        <f t="shared" si="1"/>
        <v>1600000</v>
      </c>
      <c r="I13" s="1">
        <f t="shared" si="2"/>
        <v>1477835.4440340179</v>
      </c>
      <c r="J13">
        <f t="shared" si="3"/>
        <v>10</v>
      </c>
      <c r="K13" s="1">
        <f t="shared" si="4"/>
        <v>2500000</v>
      </c>
      <c r="L13" s="1">
        <f t="shared" si="5"/>
        <v>2290850.3191565992</v>
      </c>
      <c r="M13" s="4"/>
    </row>
    <row r="14" spans="1:13" x14ac:dyDescent="0.25">
      <c r="D14">
        <v>12</v>
      </c>
      <c r="E14">
        <f t="shared" si="0"/>
        <v>0.90909090909090906</v>
      </c>
      <c r="F14">
        <f>Assumptions!B19</f>
        <v>10</v>
      </c>
      <c r="H14" s="1">
        <f t="shared" si="1"/>
        <v>1600000</v>
      </c>
      <c r="I14" s="1">
        <f t="shared" si="2"/>
        <v>1466144.2042602233</v>
      </c>
      <c r="J14">
        <f t="shared" si="3"/>
        <v>10</v>
      </c>
      <c r="K14" s="1">
        <f t="shared" si="4"/>
        <v>2500000</v>
      </c>
      <c r="L14" s="1">
        <f t="shared" si="5"/>
        <v>2272727.2727272725</v>
      </c>
      <c r="M14" s="4"/>
    </row>
    <row r="15" spans="1:13" x14ac:dyDescent="0.25">
      <c r="D15">
        <v>13</v>
      </c>
      <c r="E15">
        <f t="shared" si="0"/>
        <v>0.90189903949726447</v>
      </c>
      <c r="F15">
        <f>Assumptions!B20</f>
        <v>10</v>
      </c>
      <c r="H15" s="1">
        <f t="shared" si="1"/>
        <v>1600000</v>
      </c>
      <c r="I15" s="1">
        <f t="shared" si="2"/>
        <v>1454545.4545454546</v>
      </c>
      <c r="J15">
        <f t="shared" si="3"/>
        <v>10</v>
      </c>
      <c r="K15" s="1">
        <f t="shared" si="4"/>
        <v>2500000</v>
      </c>
      <c r="L15" s="1">
        <f t="shared" si="5"/>
        <v>2254747.5987431612</v>
      </c>
      <c r="M15" s="4"/>
    </row>
    <row r="16" spans="1:13" x14ac:dyDescent="0.25">
      <c r="D16">
        <v>14</v>
      </c>
      <c r="E16">
        <f t="shared" si="0"/>
        <v>0.89476406519069707</v>
      </c>
      <c r="F16">
        <f>Assumptions!B21</f>
        <v>10</v>
      </c>
      <c r="H16" s="1">
        <f t="shared" si="1"/>
        <v>1600000</v>
      </c>
      <c r="I16" s="1">
        <f t="shared" si="2"/>
        <v>1443038.4631956231</v>
      </c>
      <c r="J16">
        <f t="shared" si="3"/>
        <v>10</v>
      </c>
      <c r="K16" s="1">
        <f t="shared" si="4"/>
        <v>2500000</v>
      </c>
      <c r="L16" s="1">
        <f t="shared" si="5"/>
        <v>2236910.1629767427</v>
      </c>
      <c r="M16" s="4"/>
    </row>
    <row r="17" spans="4:13" x14ac:dyDescent="0.25">
      <c r="D17">
        <v>15</v>
      </c>
      <c r="E17">
        <f t="shared" si="0"/>
        <v>0.88768553606937306</v>
      </c>
      <c r="F17">
        <f>Assumptions!B22</f>
        <v>10</v>
      </c>
      <c r="H17" s="1">
        <f t="shared" si="1"/>
        <v>1600000</v>
      </c>
      <c r="I17" s="1">
        <f t="shared" si="2"/>
        <v>1431622.5043051152</v>
      </c>
      <c r="J17">
        <f t="shared" si="3"/>
        <v>10</v>
      </c>
      <c r="K17" s="1">
        <f t="shared" si="4"/>
        <v>2500000</v>
      </c>
      <c r="L17" s="1">
        <f t="shared" si="5"/>
        <v>2219213.8401734326</v>
      </c>
      <c r="M17" s="4"/>
    </row>
    <row r="18" spans="4:13" x14ac:dyDescent="0.25">
      <c r="D18">
        <v>16</v>
      </c>
      <c r="E18">
        <f t="shared" si="0"/>
        <v>0.8806630055922402</v>
      </c>
      <c r="F18">
        <f>Assumptions!B23</f>
        <v>10</v>
      </c>
      <c r="H18" s="1">
        <f t="shared" si="1"/>
        <v>1600000</v>
      </c>
      <c r="I18" s="1">
        <f t="shared" si="2"/>
        <v>1420296.8577109969</v>
      </c>
      <c r="J18">
        <f t="shared" si="3"/>
        <v>10</v>
      </c>
      <c r="K18" s="1">
        <f t="shared" si="4"/>
        <v>2500000</v>
      </c>
      <c r="L18" s="1">
        <f t="shared" si="5"/>
        <v>2201657.5139806005</v>
      </c>
      <c r="M18" s="4"/>
    </row>
    <row r="19" spans="4:13" x14ac:dyDescent="0.25">
      <c r="D19">
        <v>17</v>
      </c>
      <c r="E19">
        <f t="shared" si="0"/>
        <v>0.873696030750857</v>
      </c>
      <c r="F19">
        <f>Assumptions!B24</f>
        <v>10</v>
      </c>
      <c r="H19" s="1">
        <f t="shared" si="1"/>
        <v>1600000</v>
      </c>
      <c r="I19" s="1">
        <f t="shared" si="2"/>
        <v>1409060.8089475844</v>
      </c>
      <c r="J19">
        <f t="shared" si="3"/>
        <v>10</v>
      </c>
      <c r="K19" s="1">
        <f t="shared" si="4"/>
        <v>2500000</v>
      </c>
      <c r="L19" s="1">
        <f t="shared" si="5"/>
        <v>2184240.0768771423</v>
      </c>
      <c r="M19" s="4"/>
    </row>
    <row r="20" spans="4:13" x14ac:dyDescent="0.25">
      <c r="D20">
        <v>18</v>
      </c>
      <c r="E20">
        <f t="shared" si="0"/>
        <v>0.86678417204144742</v>
      </c>
      <c r="F20">
        <f>Assumptions!B25</f>
        <v>10</v>
      </c>
      <c r="H20" s="1">
        <f t="shared" si="1"/>
        <v>1600000</v>
      </c>
      <c r="I20" s="1">
        <f t="shared" si="2"/>
        <v>1397913.6492013712</v>
      </c>
      <c r="J20">
        <f t="shared" si="3"/>
        <v>10</v>
      </c>
      <c r="K20" s="1">
        <f t="shared" si="4"/>
        <v>2500000</v>
      </c>
      <c r="L20" s="1">
        <f t="shared" si="5"/>
        <v>2166960.4301036187</v>
      </c>
      <c r="M20" s="4"/>
    </row>
    <row r="21" spans="4:13" x14ac:dyDescent="0.25">
      <c r="D21">
        <v>19</v>
      </c>
      <c r="E21">
        <f t="shared" si="0"/>
        <v>0.85992699343717438</v>
      </c>
      <c r="F21">
        <f>Assumptions!B26</f>
        <v>10</v>
      </c>
      <c r="H21" s="1">
        <f t="shared" si="1"/>
        <v>1600000</v>
      </c>
      <c r="I21" s="1">
        <f t="shared" si="2"/>
        <v>1386854.6752663159</v>
      </c>
      <c r="J21">
        <f t="shared" si="3"/>
        <v>10</v>
      </c>
      <c r="K21" s="1">
        <f t="shared" si="4"/>
        <v>2500000</v>
      </c>
      <c r="L21" s="1">
        <f t="shared" si="5"/>
        <v>2149817.4835929358</v>
      </c>
      <c r="M21" s="4"/>
    </row>
    <row r="22" spans="4:13" x14ac:dyDescent="0.25">
      <c r="D22">
        <v>20</v>
      </c>
      <c r="E22">
        <f t="shared" si="0"/>
        <v>0.85312406236063398</v>
      </c>
      <c r="F22">
        <f>Assumptions!B27</f>
        <v>10</v>
      </c>
      <c r="H22" s="1">
        <f t="shared" si="1"/>
        <v>1600000</v>
      </c>
      <c r="I22" s="1">
        <f t="shared" si="2"/>
        <v>1375883.189499479</v>
      </c>
      <c r="J22">
        <f t="shared" si="3"/>
        <v>10</v>
      </c>
      <c r="K22" s="1">
        <f t="shared" si="4"/>
        <v>2500000</v>
      </c>
      <c r="L22" s="1">
        <f t="shared" si="5"/>
        <v>2132810.1559015848</v>
      </c>
      <c r="M22" s="4"/>
    </row>
    <row r="23" spans="4:13" x14ac:dyDescent="0.25">
      <c r="D23">
        <v>21</v>
      </c>
      <c r="E23">
        <f t="shared" si="0"/>
        <v>0.84637494965656612</v>
      </c>
      <c r="F23">
        <f>Assumptions!B28</f>
        <v>10</v>
      </c>
      <c r="H23" s="1">
        <f t="shared" si="1"/>
        <v>1600000</v>
      </c>
      <c r="I23" s="1">
        <f t="shared" si="2"/>
        <v>1364998.4997770144</v>
      </c>
      <c r="J23">
        <f t="shared" si="3"/>
        <v>10</v>
      </c>
      <c r="K23" s="1">
        <f t="shared" si="4"/>
        <v>2500000</v>
      </c>
      <c r="L23" s="1">
        <f t="shared" si="5"/>
        <v>2115937.3741414151</v>
      </c>
      <c r="M23" s="4"/>
    </row>
    <row r="24" spans="4:13" x14ac:dyDescent="0.25">
      <c r="D24">
        <v>22</v>
      </c>
      <c r="E24">
        <f t="shared" si="0"/>
        <v>0.8396792295647828</v>
      </c>
      <c r="F24">
        <f>Assumptions!B29</f>
        <v>10</v>
      </c>
      <c r="H24" s="1">
        <f t="shared" si="1"/>
        <v>1600000</v>
      </c>
      <c r="I24" s="1">
        <f t="shared" si="2"/>
        <v>1354199.9194505059</v>
      </c>
      <c r="J24">
        <f t="shared" si="3"/>
        <v>10</v>
      </c>
      <c r="K24" s="1">
        <f t="shared" si="4"/>
        <v>2500000</v>
      </c>
      <c r="L24" s="1">
        <f t="shared" si="5"/>
        <v>2099198.073911957</v>
      </c>
      <c r="M24" s="4"/>
    </row>
    <row r="25" spans="4:13" x14ac:dyDescent="0.25">
      <c r="D25">
        <v>23</v>
      </c>
      <c r="E25">
        <f t="shared" si="0"/>
        <v>0.83303647969330885</v>
      </c>
      <c r="F25">
        <f>Assumptions!B30</f>
        <v>10</v>
      </c>
      <c r="H25" s="1">
        <f t="shared" si="1"/>
        <v>1600000</v>
      </c>
      <c r="I25" s="1">
        <f t="shared" si="2"/>
        <v>1343486.7673036526</v>
      </c>
      <c r="J25">
        <f t="shared" si="3"/>
        <v>10</v>
      </c>
      <c r="K25" s="1">
        <f t="shared" si="4"/>
        <v>2500000</v>
      </c>
      <c r="L25" s="1">
        <f t="shared" si="5"/>
        <v>2082591.1992332721</v>
      </c>
      <c r="M25" s="4"/>
    </row>
    <row r="26" spans="4:13" x14ac:dyDescent="0.25">
      <c r="D26">
        <v>24</v>
      </c>
      <c r="E26">
        <f t="shared" si="0"/>
        <v>0.82644628099173545</v>
      </c>
      <c r="F26">
        <f>Assumptions!B31</f>
        <v>10</v>
      </c>
      <c r="H26" s="1">
        <f t="shared" si="1"/>
        <v>1600000</v>
      </c>
      <c r="I26" s="1">
        <f t="shared" si="2"/>
        <v>1332858.3675092941</v>
      </c>
      <c r="J26">
        <f t="shared" si="3"/>
        <v>10</v>
      </c>
      <c r="K26" s="1">
        <f t="shared" si="4"/>
        <v>2500000</v>
      </c>
      <c r="L26" s="1">
        <f t="shared" si="5"/>
        <v>2066115.7024793387</v>
      </c>
      <c r="M26" s="4"/>
    </row>
    <row r="27" spans="4:13" x14ac:dyDescent="0.25">
      <c r="D27">
        <v>25</v>
      </c>
      <c r="E27">
        <f t="shared" si="0"/>
        <v>0.81990821772478584</v>
      </c>
      <c r="F27">
        <f>Assumptions!B32</f>
        <v>10</v>
      </c>
      <c r="H27" s="1">
        <f t="shared" si="1"/>
        <v>1600000</v>
      </c>
      <c r="I27" s="1">
        <f t="shared" ref="I27:I61" si="6">H27*E26</f>
        <v>1322314.0495867766</v>
      </c>
      <c r="J27">
        <f t="shared" si="3"/>
        <v>10</v>
      </c>
      <c r="K27" s="1">
        <f t="shared" si="4"/>
        <v>2500000</v>
      </c>
      <c r="L27" s="1">
        <f t="shared" ref="L27:L61" si="7">K27*E27</f>
        <v>2049770.5443119647</v>
      </c>
      <c r="M27" s="4"/>
    </row>
    <row r="28" spans="4:13" x14ac:dyDescent="0.25">
      <c r="D28">
        <v>26</v>
      </c>
      <c r="E28">
        <f t="shared" si="0"/>
        <v>0.81342187744608818</v>
      </c>
      <c r="F28">
        <f>Assumptions!B33</f>
        <v>10</v>
      </c>
      <c r="H28" s="1">
        <f t="shared" si="1"/>
        <v>1600000</v>
      </c>
      <c r="I28" s="1">
        <f t="shared" si="6"/>
        <v>1311853.1483596573</v>
      </c>
      <c r="J28">
        <f t="shared" si="3"/>
        <v>10</v>
      </c>
      <c r="K28" s="1">
        <f t="shared" si="4"/>
        <v>2500000</v>
      </c>
      <c r="L28" s="1">
        <f t="shared" si="7"/>
        <v>2033554.6936152205</v>
      </c>
      <c r="M28" s="4"/>
    </row>
    <row r="29" spans="4:13" x14ac:dyDescent="0.25">
      <c r="D29">
        <v>27</v>
      </c>
      <c r="E29">
        <f t="shared" si="0"/>
        <v>0.80698685097215728</v>
      </c>
      <c r="F29">
        <f>Assumptions!B34</f>
        <v>10</v>
      </c>
      <c r="H29" s="1">
        <f t="shared" si="1"/>
        <v>1600000</v>
      </c>
      <c r="I29" s="1">
        <f t="shared" si="6"/>
        <v>1301475.0039137411</v>
      </c>
      <c r="J29">
        <f t="shared" si="3"/>
        <v>10</v>
      </c>
      <c r="K29" s="1">
        <f t="shared" si="4"/>
        <v>2500000</v>
      </c>
      <c r="L29" s="1">
        <f t="shared" si="7"/>
        <v>2017467.1274303931</v>
      </c>
      <c r="M29" s="4"/>
    </row>
    <row r="30" spans="4:13" x14ac:dyDescent="0.25">
      <c r="D30">
        <v>28</v>
      </c>
      <c r="E30">
        <f t="shared" si="0"/>
        <v>0.80060273235658186</v>
      </c>
      <c r="F30">
        <f>Assumptions!B35</f>
        <v>10</v>
      </c>
      <c r="H30" s="1">
        <f t="shared" si="1"/>
        <v>1600000</v>
      </c>
      <c r="I30" s="1">
        <f t="shared" si="6"/>
        <v>1291178.9615554516</v>
      </c>
      <c r="J30">
        <f t="shared" si="3"/>
        <v>10</v>
      </c>
      <c r="K30" s="1">
        <f t="shared" si="4"/>
        <v>2500000</v>
      </c>
      <c r="L30" s="1">
        <f t="shared" si="7"/>
        <v>2001506.8308914546</v>
      </c>
      <c r="M30" s="4"/>
    </row>
    <row r="31" spans="4:13" x14ac:dyDescent="0.25">
      <c r="D31">
        <v>29</v>
      </c>
      <c r="E31">
        <f t="shared" si="0"/>
        <v>0.79426911886441542</v>
      </c>
      <c r="F31">
        <f>Assumptions!B36</f>
        <v>10</v>
      </c>
      <c r="H31" s="1">
        <f t="shared" si="1"/>
        <v>1600000</v>
      </c>
      <c r="I31" s="1">
        <f t="shared" si="6"/>
        <v>1280964.3717705309</v>
      </c>
      <c r="J31">
        <f t="shared" si="3"/>
        <v>10</v>
      </c>
      <c r="K31" s="1">
        <f t="shared" si="4"/>
        <v>2500000</v>
      </c>
      <c r="L31" s="1">
        <f t="shared" si="7"/>
        <v>1985672.7971610385</v>
      </c>
      <c r="M31" s="4"/>
    </row>
    <row r="32" spans="4:13" x14ac:dyDescent="0.25">
      <c r="D32">
        <v>30</v>
      </c>
      <c r="E32">
        <f t="shared" si="0"/>
        <v>0.78798561094677033</v>
      </c>
      <c r="F32">
        <f>Assumptions!B37</f>
        <v>10</v>
      </c>
      <c r="H32" s="1">
        <f t="shared" si="1"/>
        <v>1600000</v>
      </c>
      <c r="I32" s="1">
        <f t="shared" si="6"/>
        <v>1270830.5901830646</v>
      </c>
      <c r="J32">
        <f t="shared" si="3"/>
        <v>10</v>
      </c>
      <c r="K32" s="1">
        <f t="shared" si="4"/>
        <v>2500000</v>
      </c>
      <c r="L32" s="1">
        <f t="shared" si="7"/>
        <v>1969964.0273669257</v>
      </c>
      <c r="M32" s="4"/>
    </row>
    <row r="33" spans="4:13" x14ac:dyDescent="0.25">
      <c r="D33">
        <v>31</v>
      </c>
      <c r="E33">
        <f t="shared" si="0"/>
        <v>0.78175181221561307</v>
      </c>
      <c r="F33">
        <f>Assumptions!B38</f>
        <v>10</v>
      </c>
      <c r="H33" s="1">
        <f t="shared" si="1"/>
        <v>1600000</v>
      </c>
      <c r="I33" s="1">
        <f t="shared" si="6"/>
        <v>1260776.9775148325</v>
      </c>
      <c r="J33">
        <f t="shared" si="3"/>
        <v>10</v>
      </c>
      <c r="K33" s="1">
        <f t="shared" si="4"/>
        <v>2500000</v>
      </c>
      <c r="L33" s="1">
        <f t="shared" si="7"/>
        <v>1954379.5305390328</v>
      </c>
      <c r="M33" s="4"/>
    </row>
    <row r="34" spans="4:13" x14ac:dyDescent="0.25">
      <c r="D34">
        <v>32</v>
      </c>
      <c r="E34">
        <f t="shared" si="0"/>
        <v>0.77556732941875806</v>
      </c>
      <c r="F34">
        <f>Assumptions!B39</f>
        <v>10</v>
      </c>
      <c r="H34" s="1">
        <f t="shared" si="1"/>
        <v>1600000</v>
      </c>
      <c r="I34" s="1">
        <f t="shared" si="6"/>
        <v>1250802.8995449808</v>
      </c>
      <c r="J34">
        <f t="shared" si="3"/>
        <v>10</v>
      </c>
      <c r="K34" s="1">
        <f t="shared" si="4"/>
        <v>2500000</v>
      </c>
      <c r="L34" s="1">
        <f t="shared" si="7"/>
        <v>1938918.3235468951</v>
      </c>
      <c r="M34" s="4"/>
    </row>
    <row r="35" spans="4:13" x14ac:dyDescent="0.25">
      <c r="D35">
        <v>33</v>
      </c>
      <c r="E35">
        <f t="shared" si="0"/>
        <v>0.76943177241506011</v>
      </c>
      <c r="F35">
        <f>Assumptions!B40</f>
        <v>10</v>
      </c>
      <c r="H35" s="1">
        <f t="shared" si="1"/>
        <v>1600000</v>
      </c>
      <c r="I35" s="1">
        <f t="shared" si="6"/>
        <v>1240907.7270700128</v>
      </c>
      <c r="J35">
        <f t="shared" si="3"/>
        <v>10</v>
      </c>
      <c r="K35" s="1">
        <f t="shared" si="4"/>
        <v>2500000</v>
      </c>
      <c r="L35" s="1">
        <f t="shared" si="7"/>
        <v>1923579.4310376502</v>
      </c>
      <c r="M35" s="4"/>
    </row>
    <row r="36" spans="4:13" x14ac:dyDescent="0.25">
      <c r="D36">
        <v>34</v>
      </c>
      <c r="E36">
        <f t="shared" si="0"/>
        <v>0.76334475414980252</v>
      </c>
      <c r="F36">
        <f>Assumptions!B41</f>
        <v>10</v>
      </c>
      <c r="H36" s="1">
        <f t="shared" si="1"/>
        <v>1600000</v>
      </c>
      <c r="I36" s="1">
        <f t="shared" si="6"/>
        <v>1231090.8358640962</v>
      </c>
      <c r="J36">
        <f t="shared" si="3"/>
        <v>10</v>
      </c>
      <c r="K36" s="1">
        <f t="shared" si="4"/>
        <v>2500000</v>
      </c>
      <c r="L36" s="1">
        <f t="shared" si="7"/>
        <v>1908361.8853745062</v>
      </c>
      <c r="M36" s="4"/>
    </row>
    <row r="37" spans="4:13" x14ac:dyDescent="0.25">
      <c r="D37">
        <v>35</v>
      </c>
      <c r="E37">
        <f t="shared" si="0"/>
        <v>0.75730589063028064</v>
      </c>
      <c r="F37">
        <f>Assumptions!B42</f>
        <v>10</v>
      </c>
      <c r="H37" s="1">
        <f t="shared" si="1"/>
        <v>1600000</v>
      </c>
      <c r="I37" s="1">
        <f t="shared" si="6"/>
        <v>1221351.6066396839</v>
      </c>
      <c r="J37">
        <f t="shared" si="3"/>
        <v>10</v>
      </c>
      <c r="K37" s="1">
        <f t="shared" si="4"/>
        <v>2500000</v>
      </c>
      <c r="L37" s="1">
        <f t="shared" si="7"/>
        <v>1893264.7265757015</v>
      </c>
      <c r="M37" s="4"/>
    </row>
    <row r="38" spans="4:13" x14ac:dyDescent="0.25">
      <c r="D38">
        <v>36</v>
      </c>
      <c r="E38">
        <f t="shared" si="0"/>
        <v>0.75131480090157754</v>
      </c>
      <c r="F38">
        <f>Assumptions!B43</f>
        <v>10</v>
      </c>
      <c r="H38" s="1">
        <f t="shared" si="1"/>
        <v>1600000</v>
      </c>
      <c r="I38" s="1">
        <f t="shared" si="6"/>
        <v>1211689.425008449</v>
      </c>
      <c r="J38">
        <f t="shared" si="3"/>
        <v>10</v>
      </c>
      <c r="K38" s="1">
        <f t="shared" si="4"/>
        <v>2500000</v>
      </c>
      <c r="L38" s="1">
        <f t="shared" si="7"/>
        <v>1878287.0022539438</v>
      </c>
      <c r="M38" s="4"/>
    </row>
    <row r="39" spans="4:13" x14ac:dyDescent="0.25">
      <c r="D39">
        <v>37</v>
      </c>
      <c r="E39">
        <f t="shared" si="0"/>
        <v>0.74537110702253251</v>
      </c>
      <c r="F39">
        <f>Assumptions!B44</f>
        <v>10</v>
      </c>
      <c r="H39" s="1">
        <f t="shared" si="1"/>
        <v>1600000</v>
      </c>
      <c r="I39" s="1">
        <f t="shared" si="6"/>
        <v>1202103.6814425241</v>
      </c>
      <c r="J39">
        <f t="shared" si="3"/>
        <v>10</v>
      </c>
      <c r="K39" s="1">
        <f t="shared" si="4"/>
        <v>2500000</v>
      </c>
      <c r="L39" s="1">
        <f t="shared" si="7"/>
        <v>1863427.7675563314</v>
      </c>
      <c r="M39" s="4"/>
    </row>
    <row r="40" spans="4:13" x14ac:dyDescent="0.25">
      <c r="D40">
        <v>38</v>
      </c>
      <c r="E40">
        <f t="shared" si="0"/>
        <v>0.73947443404189828</v>
      </c>
      <c r="F40">
        <f>Assumptions!B45</f>
        <v>10</v>
      </c>
      <c r="H40" s="1">
        <f t="shared" si="1"/>
        <v>1600000</v>
      </c>
      <c r="I40" s="1">
        <f t="shared" si="6"/>
        <v>1192593.771236052</v>
      </c>
      <c r="J40">
        <f t="shared" si="3"/>
        <v>10</v>
      </c>
      <c r="K40" s="1">
        <f t="shared" si="4"/>
        <v>2500000</v>
      </c>
      <c r="L40" s="1">
        <f t="shared" si="7"/>
        <v>1848686.0851047456</v>
      </c>
      <c r="M40" s="4"/>
    </row>
    <row r="41" spans="4:13" x14ac:dyDescent="0.25">
      <c r="D41">
        <v>39</v>
      </c>
      <c r="E41">
        <f t="shared" si="0"/>
        <v>0.73362440997468836</v>
      </c>
      <c r="F41">
        <f>Assumptions!B46</f>
        <v>10</v>
      </c>
      <c r="H41" s="1">
        <f t="shared" si="1"/>
        <v>1600000</v>
      </c>
      <c r="I41" s="1">
        <f t="shared" si="6"/>
        <v>1183159.0944670374</v>
      </c>
      <c r="J41">
        <f t="shared" si="3"/>
        <v>10</v>
      </c>
      <c r="K41" s="1">
        <f t="shared" si="4"/>
        <v>2500000</v>
      </c>
      <c r="L41" s="1">
        <f t="shared" si="7"/>
        <v>1834061.024936721</v>
      </c>
      <c r="M41" s="4"/>
    </row>
    <row r="42" spans="4:13" x14ac:dyDescent="0.25">
      <c r="D42">
        <v>40</v>
      </c>
      <c r="E42">
        <f t="shared" si="0"/>
        <v>0.72782066577871074</v>
      </c>
      <c r="F42">
        <f>Assumptions!B47</f>
        <v>10</v>
      </c>
      <c r="H42" s="1">
        <f t="shared" si="1"/>
        <v>1600000</v>
      </c>
      <c r="I42" s="1">
        <f t="shared" si="6"/>
        <v>1173799.0559595013</v>
      </c>
      <c r="J42">
        <f t="shared" si="3"/>
        <v>10</v>
      </c>
      <c r="K42" s="1">
        <f t="shared" si="4"/>
        <v>2500000</v>
      </c>
      <c r="L42" s="1">
        <f t="shared" si="7"/>
        <v>1819551.664446777</v>
      </c>
      <c r="M42" s="4"/>
    </row>
    <row r="43" spans="4:13" x14ac:dyDescent="0.25">
      <c r="D43">
        <v>41</v>
      </c>
      <c r="E43">
        <f t="shared" si="0"/>
        <v>0.72206283533128668</v>
      </c>
      <c r="F43">
        <f>Assumptions!B48</f>
        <v>10</v>
      </c>
      <c r="H43" s="1">
        <f t="shared" si="1"/>
        <v>1600000</v>
      </c>
      <c r="I43" s="1">
        <f t="shared" si="6"/>
        <v>1164513.0652459371</v>
      </c>
      <c r="J43">
        <f t="shared" si="3"/>
        <v>10</v>
      </c>
      <c r="K43" s="1">
        <f t="shared" si="4"/>
        <v>2500000</v>
      </c>
      <c r="L43" s="1">
        <f t="shared" si="7"/>
        <v>1805157.0883282167</v>
      </c>
      <c r="M43" s="4"/>
    </row>
    <row r="44" spans="4:13" x14ac:dyDescent="0.25">
      <c r="D44">
        <v>42</v>
      </c>
      <c r="E44">
        <f t="shared" si="0"/>
        <v>0.71635055540615489</v>
      </c>
      <c r="F44">
        <f>Assumptions!B49</f>
        <v>10</v>
      </c>
      <c r="H44" s="1">
        <f t="shared" si="1"/>
        <v>1600000</v>
      </c>
      <c r="I44" s="1">
        <f t="shared" si="6"/>
        <v>1155300.5365300586</v>
      </c>
      <c r="J44">
        <f t="shared" si="3"/>
        <v>10</v>
      </c>
      <c r="K44" s="1">
        <f t="shared" si="4"/>
        <v>2500000</v>
      </c>
      <c r="L44" s="1">
        <f t="shared" si="7"/>
        <v>1790876.3885153872</v>
      </c>
      <c r="M44" s="4"/>
    </row>
    <row r="45" spans="4:13" x14ac:dyDescent="0.25">
      <c r="D45">
        <v>43</v>
      </c>
      <c r="E45">
        <f t="shared" si="0"/>
        <v>0.71068346565055729</v>
      </c>
      <c r="F45">
        <f>Assumptions!B50</f>
        <v>10</v>
      </c>
      <c r="H45" s="1">
        <f t="shared" si="1"/>
        <v>1600000</v>
      </c>
      <c r="I45" s="1">
        <f t="shared" si="6"/>
        <v>1146160.8886498478</v>
      </c>
      <c r="J45">
        <f t="shared" si="3"/>
        <v>10</v>
      </c>
      <c r="K45" s="1">
        <f t="shared" si="4"/>
        <v>2500000</v>
      </c>
      <c r="L45" s="1">
        <f t="shared" si="7"/>
        <v>1776708.6641263932</v>
      </c>
      <c r="M45" s="4"/>
    </row>
    <row r="46" spans="4:13" x14ac:dyDescent="0.25">
      <c r="D46">
        <v>44</v>
      </c>
      <c r="E46">
        <f t="shared" si="0"/>
        <v>0.7050612085625072</v>
      </c>
      <c r="F46">
        <f>Assumptions!B51</f>
        <v>10</v>
      </c>
      <c r="H46" s="1">
        <f t="shared" si="1"/>
        <v>1600000</v>
      </c>
      <c r="I46" s="1">
        <f t="shared" si="6"/>
        <v>1137093.5450408917</v>
      </c>
      <c r="J46">
        <f t="shared" si="3"/>
        <v>10</v>
      </c>
      <c r="K46" s="1">
        <f t="shared" si="4"/>
        <v>2500000</v>
      </c>
      <c r="L46" s="1">
        <f t="shared" si="7"/>
        <v>1762653.021406268</v>
      </c>
      <c r="M46" s="4"/>
    </row>
    <row r="47" spans="4:13" x14ac:dyDescent="0.25">
      <c r="D47">
        <v>45</v>
      </c>
      <c r="E47">
        <f t="shared" si="0"/>
        <v>0.69948342946823638</v>
      </c>
      <c r="F47">
        <f>Assumptions!B52</f>
        <v>10</v>
      </c>
      <c r="H47" s="1">
        <f t="shared" si="1"/>
        <v>1600000</v>
      </c>
      <c r="I47" s="1">
        <f t="shared" si="6"/>
        <v>1128097.9337000116</v>
      </c>
      <c r="J47">
        <f t="shared" si="3"/>
        <v>10</v>
      </c>
      <c r="K47" s="1">
        <f t="shared" si="4"/>
        <v>2500000</v>
      </c>
      <c r="L47" s="1">
        <f t="shared" si="7"/>
        <v>1748708.573670591</v>
      </c>
      <c r="M47" s="4"/>
    </row>
    <row r="48" spans="4:13" x14ac:dyDescent="0.25">
      <c r="D48">
        <v>46</v>
      </c>
      <c r="E48">
        <f t="shared" si="0"/>
        <v>0.69394977649982048</v>
      </c>
      <c r="F48">
        <f>Assumptions!B53</f>
        <v>10</v>
      </c>
      <c r="H48" s="1">
        <f t="shared" si="1"/>
        <v>1600000</v>
      </c>
      <c r="I48" s="1">
        <f t="shared" si="6"/>
        <v>1119173.4871491783</v>
      </c>
      <c r="J48">
        <f t="shared" si="3"/>
        <v>10</v>
      </c>
      <c r="K48" s="1">
        <f t="shared" si="4"/>
        <v>2500000</v>
      </c>
      <c r="L48" s="1">
        <f t="shared" si="7"/>
        <v>1734874.4412495513</v>
      </c>
      <c r="M48" s="4"/>
    </row>
    <row r="49" spans="4:13" x14ac:dyDescent="0.25">
      <c r="D49">
        <v>47</v>
      </c>
      <c r="E49">
        <f t="shared" si="0"/>
        <v>0.68845990057298234</v>
      </c>
      <c r="F49">
        <f>Assumptions!B54</f>
        <v>10</v>
      </c>
      <c r="H49" s="1">
        <f t="shared" si="1"/>
        <v>1600000</v>
      </c>
      <c r="I49" s="1">
        <f t="shared" si="6"/>
        <v>1110319.6423997127</v>
      </c>
      <c r="J49">
        <f t="shared" si="3"/>
        <v>10</v>
      </c>
      <c r="K49" s="1">
        <f t="shared" si="4"/>
        <v>2500000</v>
      </c>
      <c r="L49" s="1">
        <f t="shared" si="7"/>
        <v>1721149.7514324558</v>
      </c>
      <c r="M49" s="4"/>
    </row>
    <row r="50" spans="4:13" x14ac:dyDescent="0.25">
      <c r="D50">
        <v>48</v>
      </c>
      <c r="E50">
        <f t="shared" si="0"/>
        <v>0.68301345536507052</v>
      </c>
      <c r="F50">
        <f>Assumptions!B55</f>
        <v>10</v>
      </c>
      <c r="H50" s="1">
        <f t="shared" si="1"/>
        <v>1600000</v>
      </c>
      <c r="I50" s="1">
        <f t="shared" si="6"/>
        <v>1101535.8409167717</v>
      </c>
      <c r="J50">
        <f t="shared" si="3"/>
        <v>10</v>
      </c>
      <c r="K50" s="1">
        <f t="shared" si="4"/>
        <v>2500000</v>
      </c>
      <c r="L50" s="1">
        <f t="shared" si="7"/>
        <v>1707533.6384126763</v>
      </c>
      <c r="M50" s="4"/>
    </row>
    <row r="51" spans="4:13" x14ac:dyDescent="0.25">
      <c r="D51">
        <v>49</v>
      </c>
      <c r="E51">
        <f t="shared" si="0"/>
        <v>0.67761009729321131</v>
      </c>
      <c r="F51">
        <f>Assumptions!B56</f>
        <v>10</v>
      </c>
      <c r="H51" s="1">
        <f t="shared" si="1"/>
        <v>1600000</v>
      </c>
      <c r="I51" s="1">
        <f t="shared" si="6"/>
        <v>1092821.5285841129</v>
      </c>
      <c r="J51">
        <f t="shared" si="3"/>
        <v>10</v>
      </c>
      <c r="K51" s="1">
        <f t="shared" si="4"/>
        <v>2500000</v>
      </c>
      <c r="L51" s="1">
        <f t="shared" si="7"/>
        <v>1694025.2432330283</v>
      </c>
      <c r="M51" s="4"/>
    </row>
    <row r="52" spans="4:13" x14ac:dyDescent="0.25">
      <c r="D52">
        <v>50</v>
      </c>
      <c r="E52">
        <f t="shared" si="0"/>
        <v>0.67224948549263475</v>
      </c>
      <c r="F52">
        <f>Assumptions!B57</f>
        <v>10</v>
      </c>
      <c r="H52" s="1">
        <f t="shared" si="1"/>
        <v>1600000</v>
      </c>
      <c r="I52" s="1">
        <f t="shared" si="6"/>
        <v>1084176.1556691381</v>
      </c>
      <c r="J52">
        <f t="shared" si="3"/>
        <v>10</v>
      </c>
      <c r="K52" s="1">
        <f t="shared" si="4"/>
        <v>2500000</v>
      </c>
      <c r="L52" s="1">
        <f t="shared" si="7"/>
        <v>1680623.7137315869</v>
      </c>
      <c r="M52" s="4"/>
    </row>
    <row r="53" spans="4:13" x14ac:dyDescent="0.25">
      <c r="D53">
        <v>51</v>
      </c>
      <c r="E53">
        <f t="shared" si="0"/>
        <v>0.66693128179517125</v>
      </c>
      <c r="F53">
        <f>Assumptions!B58</f>
        <v>10</v>
      </c>
      <c r="H53" s="1">
        <f t="shared" si="1"/>
        <v>1600000</v>
      </c>
      <c r="I53" s="1">
        <f t="shared" si="6"/>
        <v>1075599.1767882155</v>
      </c>
      <c r="J53">
        <f t="shared" si="3"/>
        <v>10</v>
      </c>
      <c r="K53" s="1">
        <f t="shared" si="4"/>
        <v>2500000</v>
      </c>
      <c r="L53" s="1">
        <f t="shared" si="7"/>
        <v>1667328.2044879282</v>
      </c>
      <c r="M53" s="4"/>
    </row>
    <row r="54" spans="4:13" x14ac:dyDescent="0.25">
      <c r="D54">
        <v>52</v>
      </c>
      <c r="E54">
        <f t="shared" si="0"/>
        <v>0.66165515070791892</v>
      </c>
      <c r="F54">
        <f>Assumptions!B59</f>
        <v>10</v>
      </c>
      <c r="H54" s="1">
        <f t="shared" si="1"/>
        <v>1600000</v>
      </c>
      <c r="I54" s="1">
        <f t="shared" si="6"/>
        <v>1067090.050872274</v>
      </c>
      <c r="J54">
        <f t="shared" si="3"/>
        <v>10</v>
      </c>
      <c r="K54" s="1">
        <f t="shared" si="4"/>
        <v>2500000</v>
      </c>
      <c r="L54" s="1">
        <f t="shared" si="7"/>
        <v>1654137.8767697972</v>
      </c>
      <c r="M54" s="4"/>
    </row>
    <row r="55" spans="4:13" x14ac:dyDescent="0.25">
      <c r="D55">
        <v>53</v>
      </c>
      <c r="E55">
        <f t="shared" si="0"/>
        <v>0.65642075939207878</v>
      </c>
      <c r="F55">
        <f>Assumptions!B60</f>
        <v>10</v>
      </c>
      <c r="H55" s="1">
        <f t="shared" si="1"/>
        <v>1600000</v>
      </c>
      <c r="I55" s="1">
        <f t="shared" si="6"/>
        <v>1058648.2411326703</v>
      </c>
      <c r="J55">
        <f t="shared" si="3"/>
        <v>10</v>
      </c>
      <c r="K55" s="1">
        <f t="shared" si="4"/>
        <v>2500000</v>
      </c>
      <c r="L55" s="1">
        <f t="shared" si="7"/>
        <v>1641051.8984801969</v>
      </c>
      <c r="M55" s="4"/>
    </row>
    <row r="56" spans="4:13" x14ac:dyDescent="0.25">
      <c r="D56">
        <v>54</v>
      </c>
      <c r="E56">
        <f t="shared" si="0"/>
        <v>0.65122777764195883</v>
      </c>
      <c r="F56">
        <f>Assumptions!B61</f>
        <v>10</v>
      </c>
      <c r="H56" s="1">
        <f t="shared" si="1"/>
        <v>1600000</v>
      </c>
      <c r="I56" s="1">
        <f t="shared" si="6"/>
        <v>1050273.215027326</v>
      </c>
      <c r="J56">
        <f t="shared" si="3"/>
        <v>10</v>
      </c>
      <c r="K56" s="1">
        <f t="shared" si="4"/>
        <v>2500000</v>
      </c>
      <c r="L56" s="1">
        <f t="shared" si="7"/>
        <v>1628069.4441048971</v>
      </c>
      <c r="M56" s="4"/>
    </row>
    <row r="57" spans="4:13" x14ac:dyDescent="0.25">
      <c r="D57">
        <v>55</v>
      </c>
      <c r="E57">
        <f t="shared" si="0"/>
        <v>0.64607587786414289</v>
      </c>
      <c r="F57">
        <f>Assumptions!B62</f>
        <v>10</v>
      </c>
      <c r="H57" s="1">
        <f t="shared" si="1"/>
        <v>1600000</v>
      </c>
      <c r="I57" s="1">
        <f t="shared" si="6"/>
        <v>1041964.4442271341</v>
      </c>
      <c r="J57">
        <f t="shared" si="3"/>
        <v>10</v>
      </c>
      <c r="K57" s="1">
        <f t="shared" si="4"/>
        <v>2500000</v>
      </c>
      <c r="L57" s="1">
        <f t="shared" si="7"/>
        <v>1615189.6946603572</v>
      </c>
      <c r="M57" s="4"/>
    </row>
    <row r="58" spans="4:13" x14ac:dyDescent="0.25">
      <c r="D58">
        <v>56</v>
      </c>
      <c r="E58">
        <f t="shared" si="0"/>
        <v>0.64096473505682472</v>
      </c>
      <c r="F58">
        <f>Assumptions!B63</f>
        <v>10</v>
      </c>
      <c r="H58" s="1">
        <f t="shared" si="1"/>
        <v>1600000</v>
      </c>
      <c r="I58" s="1">
        <f t="shared" si="6"/>
        <v>1033721.4045826286</v>
      </c>
      <c r="J58">
        <f t="shared" si="3"/>
        <v>10</v>
      </c>
      <c r="K58" s="1">
        <f t="shared" si="4"/>
        <v>2500000</v>
      </c>
      <c r="L58" s="1">
        <f t="shared" si="7"/>
        <v>1602411.8376420618</v>
      </c>
      <c r="M58" s="4"/>
    </row>
    <row r="59" spans="4:13" x14ac:dyDescent="0.25">
      <c r="D59">
        <v>57</v>
      </c>
      <c r="E59">
        <f t="shared" si="0"/>
        <v>0.63589402678930573</v>
      </c>
      <c r="F59">
        <f>Assumptions!B64</f>
        <v>10</v>
      </c>
      <c r="H59" s="1">
        <f t="shared" si="1"/>
        <v>1600000</v>
      </c>
      <c r="I59" s="1">
        <f t="shared" si="6"/>
        <v>1025543.5760909196</v>
      </c>
      <c r="J59">
        <f t="shared" si="3"/>
        <v>10</v>
      </c>
      <c r="K59" s="1">
        <f t="shared" si="4"/>
        <v>2500000</v>
      </c>
      <c r="L59" s="1">
        <f t="shared" si="7"/>
        <v>1589735.0669732643</v>
      </c>
      <c r="M59" s="4"/>
    </row>
    <row r="60" spans="4:13" x14ac:dyDescent="0.25">
      <c r="D60">
        <v>58</v>
      </c>
      <c r="E60">
        <f t="shared" si="0"/>
        <v>0.63086343318165494</v>
      </c>
      <c r="F60">
        <f>Assumptions!B65</f>
        <v>10</v>
      </c>
      <c r="H60" s="1">
        <f t="shared" si="1"/>
        <v>1600000</v>
      </c>
      <c r="I60" s="1">
        <f t="shared" si="6"/>
        <v>1017430.4428628891</v>
      </c>
      <c r="J60">
        <f t="shared" si="3"/>
        <v>10</v>
      </c>
      <c r="K60" s="1">
        <f t="shared" si="4"/>
        <v>2500000</v>
      </c>
      <c r="L60" s="1">
        <f t="shared" si="7"/>
        <v>1577158.5829541374</v>
      </c>
      <c r="M60" s="4"/>
    </row>
    <row r="61" spans="4:13" x14ac:dyDescent="0.25">
      <c r="D61">
        <v>59</v>
      </c>
      <c r="E61">
        <f t="shared" si="0"/>
        <v>0.62587263688452932</v>
      </c>
      <c r="F61">
        <f>Assumptions!B66</f>
        <v>10</v>
      </c>
      <c r="H61" s="1">
        <f t="shared" si="1"/>
        <v>1600000</v>
      </c>
      <c r="I61" s="1">
        <f t="shared" si="6"/>
        <v>1009381.4930906479</v>
      </c>
      <c r="J61">
        <f t="shared" si="3"/>
        <v>10</v>
      </c>
      <c r="K61" s="1">
        <f t="shared" si="4"/>
        <v>2500000</v>
      </c>
      <c r="L61" s="1">
        <f t="shared" si="7"/>
        <v>1564681.5922113233</v>
      </c>
      <c r="M61" s="4"/>
    </row>
    <row r="62" spans="4:13" x14ac:dyDescent="0.25">
      <c r="D62">
        <v>60</v>
      </c>
      <c r="E62">
        <f t="shared" si="0"/>
        <v>0.62092132305915493</v>
      </c>
      <c r="F62">
        <f>Assumptions!B67</f>
        <v>10</v>
      </c>
      <c r="H62" s="1">
        <f t="shared" si="1"/>
        <v>1600000</v>
      </c>
      <c r="I62" s="1">
        <f t="shared" ref="I62:I64" si="8">H62*E61</f>
        <v>1001396.219015247</v>
      </c>
      <c r="J62">
        <f t="shared" si="3"/>
        <v>10</v>
      </c>
      <c r="K62" s="1">
        <f t="shared" si="4"/>
        <v>2500000</v>
      </c>
      <c r="L62" s="1">
        <f t="shared" ref="L62:L64" si="9">K62*E62</f>
        <v>1552303.3076478874</v>
      </c>
      <c r="M62" s="4"/>
    </row>
    <row r="63" spans="4:13" x14ac:dyDescent="0.25">
      <c r="D63">
        <v>61</v>
      </c>
      <c r="E63">
        <f t="shared" si="0"/>
        <v>0.6160091793574648</v>
      </c>
      <c r="F63">
        <f>Assumptions!B68</f>
        <v>0</v>
      </c>
      <c r="H63" s="1">
        <f t="shared" si="1"/>
        <v>0</v>
      </c>
      <c r="I63" s="1">
        <f t="shared" si="8"/>
        <v>0</v>
      </c>
      <c r="J63">
        <f t="shared" si="3"/>
        <v>10</v>
      </c>
      <c r="K63" s="1">
        <f t="shared" si="4"/>
        <v>2500000</v>
      </c>
      <c r="L63" s="1">
        <f t="shared" si="9"/>
        <v>1540022.948393662</v>
      </c>
      <c r="M63" s="4"/>
    </row>
    <row r="64" spans="4:13" x14ac:dyDescent="0.25">
      <c r="D64">
        <v>62</v>
      </c>
      <c r="E64">
        <f t="shared" si="0"/>
        <v>0.61113589590239514</v>
      </c>
      <c r="F64">
        <f>Assumptions!B69</f>
        <v>0</v>
      </c>
      <c r="H64" s="1">
        <f t="shared" si="1"/>
        <v>0</v>
      </c>
      <c r="I64" s="1">
        <f t="shared" si="8"/>
        <v>0</v>
      </c>
      <c r="J64">
        <f t="shared" si="3"/>
        <v>10</v>
      </c>
      <c r="K64" s="1">
        <f t="shared" si="4"/>
        <v>2500000</v>
      </c>
      <c r="L64" s="1">
        <f t="shared" si="9"/>
        <v>1527839.7397559879</v>
      </c>
      <c r="M64" s="4"/>
    </row>
    <row r="65" spans="4:13" x14ac:dyDescent="0.25">
      <c r="D65">
        <v>63</v>
      </c>
      <c r="E65">
        <f t="shared" si="0"/>
        <v>0.60630116526833744</v>
      </c>
      <c r="F65">
        <f>Assumptions!B70</f>
        <v>0</v>
      </c>
      <c r="H65" s="1">
        <f t="shared" si="1"/>
        <v>0</v>
      </c>
      <c r="I65" s="1">
        <f t="shared" ref="I65:I70" si="10">H65*E64</f>
        <v>0</v>
      </c>
      <c r="J65">
        <f t="shared" si="3"/>
        <v>10</v>
      </c>
      <c r="K65" s="1">
        <f t="shared" si="4"/>
        <v>2500000</v>
      </c>
      <c r="L65" s="1">
        <f t="shared" ref="L65:L70" si="11">K65*E65</f>
        <v>1515752.9131708436</v>
      </c>
      <c r="M65" s="4"/>
    </row>
    <row r="66" spans="4:13" x14ac:dyDescent="0.25">
      <c r="D66">
        <v>64</v>
      </c>
      <c r="E66" s="13">
        <f t="shared" si="0"/>
        <v>0.60150468246174438</v>
      </c>
      <c r="F66" s="13">
        <f>Assumptions!B71</f>
        <v>0</v>
      </c>
      <c r="G66" s="13"/>
      <c r="H66" s="14">
        <f t="shared" si="1"/>
        <v>0</v>
      </c>
      <c r="I66" s="14">
        <f t="shared" si="10"/>
        <v>0</v>
      </c>
      <c r="J66" s="13">
        <f t="shared" si="3"/>
        <v>0</v>
      </c>
      <c r="K66" s="14">
        <f t="shared" si="4"/>
        <v>0</v>
      </c>
      <c r="L66" s="14">
        <f t="shared" si="11"/>
        <v>0</v>
      </c>
      <c r="M66" s="4"/>
    </row>
    <row r="67" spans="4:13" x14ac:dyDescent="0.25">
      <c r="D67">
        <v>65</v>
      </c>
      <c r="E67" s="13">
        <f t="shared" si="0"/>
        <v>0.59674614490188971</v>
      </c>
      <c r="F67" s="13">
        <f>Assumptions!B72</f>
        <v>0</v>
      </c>
      <c r="G67" s="13"/>
      <c r="H67" s="14">
        <f t="shared" si="1"/>
        <v>0</v>
      </c>
      <c r="I67" s="14">
        <f t="shared" si="10"/>
        <v>0</v>
      </c>
      <c r="J67" s="13">
        <f t="shared" si="3"/>
        <v>0</v>
      </c>
      <c r="K67" s="14">
        <f t="shared" si="4"/>
        <v>0</v>
      </c>
      <c r="L67" s="14">
        <f t="shared" si="11"/>
        <v>0</v>
      </c>
      <c r="M67" s="4"/>
    </row>
    <row r="68" spans="4:13" x14ac:dyDescent="0.25">
      <c r="D68">
        <v>66</v>
      </c>
      <c r="E68" s="13">
        <f t="shared" ref="E68:E71" si="12">(1+$B$5)^-(D68/12)</f>
        <v>0.59202525240178083</v>
      </c>
      <c r="F68" s="13">
        <f>Assumptions!B73</f>
        <v>0</v>
      </c>
      <c r="G68" s="13"/>
      <c r="H68" s="14">
        <f t="shared" ref="H68:H70" si="13">F68*$B$2</f>
        <v>0</v>
      </c>
      <c r="I68" s="14">
        <f t="shared" si="10"/>
        <v>0</v>
      </c>
      <c r="J68" s="13">
        <f t="shared" si="3"/>
        <v>0</v>
      </c>
      <c r="K68" s="14">
        <f t="shared" si="4"/>
        <v>0</v>
      </c>
      <c r="L68" s="14">
        <f t="shared" si="11"/>
        <v>0</v>
      </c>
      <c r="M68" s="4"/>
    </row>
    <row r="69" spans="4:13" x14ac:dyDescent="0.25">
      <c r="D69">
        <v>67</v>
      </c>
      <c r="E69" s="13">
        <f t="shared" si="12"/>
        <v>0.58734170714922085</v>
      </c>
      <c r="F69" s="13">
        <f>Assumptions!B74</f>
        <v>0</v>
      </c>
      <c r="G69" s="13"/>
      <c r="H69" s="14">
        <f t="shared" si="13"/>
        <v>0</v>
      </c>
      <c r="I69" s="14">
        <f t="shared" si="10"/>
        <v>0</v>
      </c>
      <c r="J69" s="13">
        <f t="shared" si="3"/>
        <v>0</v>
      </c>
      <c r="K69" s="14">
        <f t="shared" si="4"/>
        <v>0</v>
      </c>
      <c r="L69" s="14">
        <f t="shared" si="11"/>
        <v>0</v>
      </c>
      <c r="M69" s="4"/>
    </row>
    <row r="70" spans="4:13" x14ac:dyDescent="0.25">
      <c r="D70">
        <v>68</v>
      </c>
      <c r="E70" s="13">
        <f t="shared" si="12"/>
        <v>0.58269521368802246</v>
      </c>
      <c r="F70" s="13">
        <f>Assumptions!B75</f>
        <v>0</v>
      </c>
      <c r="G70" s="13"/>
      <c r="H70" s="14">
        <f t="shared" si="13"/>
        <v>0</v>
      </c>
      <c r="I70" s="14">
        <f t="shared" si="10"/>
        <v>0</v>
      </c>
      <c r="J70" s="13">
        <f t="shared" ref="J70" si="14">F67</f>
        <v>0</v>
      </c>
      <c r="K70" s="14">
        <f t="shared" ref="K70:K71" si="15">J70*$B$3</f>
        <v>0</v>
      </c>
      <c r="L70" s="14">
        <f t="shared" si="11"/>
        <v>0</v>
      </c>
      <c r="M70" s="4"/>
    </row>
    <row r="71" spans="4:13" x14ac:dyDescent="0.25">
      <c r="D71">
        <v>69</v>
      </c>
      <c r="E71" s="13">
        <f t="shared" si="12"/>
        <v>0.57808547889936879</v>
      </c>
      <c r="F71" s="13">
        <f>Assumptions!B76</f>
        <v>0</v>
      </c>
      <c r="G71" s="13"/>
      <c r="H71" s="14">
        <f t="shared" ref="H71" si="16">F71*$B$2</f>
        <v>0</v>
      </c>
      <c r="I71" s="14">
        <f t="shared" ref="I71" si="17">H71*E70</f>
        <v>0</v>
      </c>
      <c r="J71" s="13">
        <f t="shared" ref="J71" si="18">F68</f>
        <v>0</v>
      </c>
      <c r="K71" s="14">
        <f t="shared" si="15"/>
        <v>0</v>
      </c>
      <c r="L71" s="14">
        <f t="shared" ref="L71" si="19">K71*E71</f>
        <v>0</v>
      </c>
      <c r="M71" s="4"/>
    </row>
    <row r="72" spans="4:13" x14ac:dyDescent="0.25">
      <c r="D72" t="s">
        <v>12</v>
      </c>
      <c r="I72" s="5">
        <f>SUM(I2:I70)</f>
        <v>101668126.31678808</v>
      </c>
      <c r="L72" s="5">
        <f>SUM(L2:L70)</f>
        <v>116047907.51686701</v>
      </c>
    </row>
    <row r="73" spans="4:13" x14ac:dyDescent="0.25">
      <c r="E73" s="9" t="s">
        <v>17</v>
      </c>
      <c r="I73" s="9" t="s">
        <v>38</v>
      </c>
      <c r="L73" s="9" t="s">
        <v>39</v>
      </c>
      <c r="M73" s="4"/>
    </row>
    <row r="74" spans="4:13" x14ac:dyDescent="0.25">
      <c r="K74" t="s">
        <v>14</v>
      </c>
      <c r="L74" s="4">
        <f>L72-I72</f>
        <v>14379781.200078934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topLeftCell="A45" zoomScale="75" zoomScaleNormal="75" workbookViewId="0">
      <selection activeCell="O74" sqref="O74"/>
    </sheetView>
  </sheetViews>
  <sheetFormatPr defaultRowHeight="15" x14ac:dyDescent="0.25"/>
  <cols>
    <col min="1" max="1" width="32.5703125" bestFit="1" customWidth="1"/>
    <col min="2" max="2" width="13.85546875" bestFit="1" customWidth="1"/>
    <col min="7" max="7" width="13.85546875" bestFit="1" customWidth="1"/>
    <col min="8" max="8" width="12.7109375" bestFit="1" customWidth="1"/>
    <col min="9" max="9" width="13.85546875" hidden="1" customWidth="1"/>
    <col min="11" max="11" width="12.7109375" bestFit="1" customWidth="1"/>
    <col min="12" max="12" width="15.140625" hidden="1" customWidth="1"/>
    <col min="13" max="13" width="15.140625" customWidth="1"/>
    <col min="14" max="14" width="16.85546875" bestFit="1" customWidth="1"/>
    <col min="16" max="16" width="41.7109375" customWidth="1"/>
  </cols>
  <sheetData>
    <row r="1" spans="1:14" ht="60" x14ac:dyDescent="0.25">
      <c r="A1" t="s">
        <v>0</v>
      </c>
      <c r="B1" s="1">
        <v>25000000</v>
      </c>
      <c r="D1" t="s">
        <v>15</v>
      </c>
      <c r="E1" t="s">
        <v>10</v>
      </c>
      <c r="F1" s="3" t="s">
        <v>5</v>
      </c>
      <c r="G1" s="3" t="s">
        <v>0</v>
      </c>
      <c r="H1" s="3" t="s">
        <v>6</v>
      </c>
      <c r="I1" s="3" t="s">
        <v>7</v>
      </c>
      <c r="J1" s="3" t="s">
        <v>11</v>
      </c>
      <c r="K1" s="3" t="s">
        <v>8</v>
      </c>
      <c r="L1" s="3" t="s">
        <v>9</v>
      </c>
      <c r="M1" s="3" t="s">
        <v>35</v>
      </c>
      <c r="N1" s="3" t="s">
        <v>13</v>
      </c>
    </row>
    <row r="2" spans="1:14" x14ac:dyDescent="0.25">
      <c r="A2" t="s">
        <v>1</v>
      </c>
      <c r="B2" s="1">
        <v>160000</v>
      </c>
      <c r="D2">
        <v>0</v>
      </c>
      <c r="E2">
        <f>(1+$B$5)^-(D2/12)</f>
        <v>1</v>
      </c>
      <c r="G2" s="1">
        <f>B1</f>
        <v>25000000</v>
      </c>
      <c r="H2" s="1"/>
      <c r="I2" s="1">
        <f>G2</f>
        <v>25000000</v>
      </c>
      <c r="K2" s="1"/>
      <c r="L2" s="1"/>
      <c r="M2" s="1"/>
      <c r="N2" s="4">
        <f>-G2</f>
        <v>-25000000</v>
      </c>
    </row>
    <row r="3" spans="1:14" x14ac:dyDescent="0.25">
      <c r="A3" t="s">
        <v>2</v>
      </c>
      <c r="B3" s="1">
        <v>250000</v>
      </c>
      <c r="D3">
        <v>1</v>
      </c>
      <c r="E3">
        <f>(1+$B$5)^-(D3/12)</f>
        <v>0.99208894344699095</v>
      </c>
      <c r="F3">
        <f>Assumptions!B8</f>
        <v>10</v>
      </c>
      <c r="H3" s="1">
        <f>F3*$B$2</f>
        <v>1600000</v>
      </c>
      <c r="I3" s="1">
        <f>H3*E2</f>
        <v>1600000</v>
      </c>
      <c r="K3" s="1"/>
      <c r="L3" s="1"/>
      <c r="M3" s="1">
        <f>N2-H3</f>
        <v>-26600000</v>
      </c>
      <c r="N3" s="4">
        <f>(N2-H3)*(1+$B$5)^(1/12)+K3</f>
        <v>-26812112.135408841</v>
      </c>
    </row>
    <row r="4" spans="1:14" x14ac:dyDescent="0.25">
      <c r="A4" t="s">
        <v>3</v>
      </c>
      <c r="B4" s="2">
        <v>1</v>
      </c>
      <c r="D4">
        <v>2</v>
      </c>
      <c r="E4">
        <f t="shared" ref="E4:E67" si="0">(1+$B$5)^-(D4/12)</f>
        <v>0.98424047170976681</v>
      </c>
      <c r="F4">
        <f>Assumptions!B9</f>
        <v>10</v>
      </c>
      <c r="H4" s="1">
        <f t="shared" ref="H4:H67" si="1">F4*$B$2</f>
        <v>1600000</v>
      </c>
      <c r="I4" s="1">
        <f t="shared" ref="I4:I67" si="2">H4*E3</f>
        <v>1587342.3095151854</v>
      </c>
      <c r="K4" s="1"/>
      <c r="L4" s="1"/>
      <c r="M4" s="1">
        <f t="shared" ref="M4:M65" si="3">N3-H4</f>
        <v>-28412112.135408841</v>
      </c>
      <c r="N4" s="4">
        <f t="shared" ref="N4:N67" si="4">(N3-H4)*(1+$B$5)^(1/12)+K4</f>
        <v>-28638674.307458352</v>
      </c>
    </row>
    <row r="5" spans="1:14" x14ac:dyDescent="0.25">
      <c r="A5" t="s">
        <v>4</v>
      </c>
      <c r="B5" s="11">
        <v>0.1</v>
      </c>
      <c r="D5">
        <v>3</v>
      </c>
      <c r="E5">
        <f t="shared" si="0"/>
        <v>0.97645408967631053</v>
      </c>
      <c r="F5">
        <f>Assumptions!B10</f>
        <v>10</v>
      </c>
      <c r="H5" s="1">
        <f t="shared" si="1"/>
        <v>1600000</v>
      </c>
      <c r="I5" s="1">
        <f t="shared" si="2"/>
        <v>1574784.754735627</v>
      </c>
      <c r="J5">
        <f>F2</f>
        <v>0</v>
      </c>
      <c r="K5" s="1">
        <f>J5*$B$3</f>
        <v>0</v>
      </c>
      <c r="L5" s="1">
        <f>K5*E5</f>
        <v>0</v>
      </c>
      <c r="M5" s="1">
        <f t="shared" si="3"/>
        <v>-30238674.307458352</v>
      </c>
      <c r="N5" s="4">
        <f t="shared" si="4"/>
        <v>-30479801.742769908</v>
      </c>
    </row>
    <row r="6" spans="1:14" x14ac:dyDescent="0.25">
      <c r="D6">
        <v>4</v>
      </c>
      <c r="E6">
        <f t="shared" si="0"/>
        <v>0.96872930615146424</v>
      </c>
      <c r="F6">
        <f>Assumptions!B11</f>
        <v>10</v>
      </c>
      <c r="H6" s="1">
        <f t="shared" si="1"/>
        <v>1600000</v>
      </c>
      <c r="I6" s="1">
        <f t="shared" si="2"/>
        <v>1562326.5434820969</v>
      </c>
      <c r="J6">
        <f t="shared" ref="J6:J69" si="5">F3</f>
        <v>10</v>
      </c>
      <c r="K6" s="1">
        <f t="shared" ref="K6:K69" si="6">J6*$B$3</f>
        <v>2500000</v>
      </c>
      <c r="L6" s="1">
        <f t="shared" ref="L6:L69" si="7">K6*E6</f>
        <v>2421823.2653786605</v>
      </c>
      <c r="M6" s="1">
        <f t="shared" si="3"/>
        <v>-32079801.742769908</v>
      </c>
      <c r="N6" s="4">
        <f t="shared" si="4"/>
        <v>-29835610.586798146</v>
      </c>
    </row>
    <row r="7" spans="1:14" x14ac:dyDescent="0.25">
      <c r="D7">
        <v>5</v>
      </c>
      <c r="E7">
        <f t="shared" si="0"/>
        <v>0.9610656338259429</v>
      </c>
      <c r="F7">
        <f>Assumptions!B12</f>
        <v>10</v>
      </c>
      <c r="H7" s="1">
        <f t="shared" si="1"/>
        <v>1600000</v>
      </c>
      <c r="I7" s="1">
        <f t="shared" si="2"/>
        <v>1549966.8898423428</v>
      </c>
      <c r="J7">
        <f t="shared" si="5"/>
        <v>10</v>
      </c>
      <c r="K7" s="1">
        <f t="shared" si="6"/>
        <v>2500000</v>
      </c>
      <c r="L7" s="1">
        <f t="shared" si="7"/>
        <v>2402664.0845648572</v>
      </c>
      <c r="M7" s="1">
        <f t="shared" si="3"/>
        <v>-31435610.586798146</v>
      </c>
      <c r="N7" s="4">
        <f t="shared" si="4"/>
        <v>-29186282.56008561</v>
      </c>
    </row>
    <row r="8" spans="1:14" x14ac:dyDescent="0.25">
      <c r="A8" s="7"/>
      <c r="D8">
        <v>6</v>
      </c>
      <c r="E8">
        <f t="shared" si="0"/>
        <v>0.95346258924559224</v>
      </c>
      <c r="F8">
        <f>Assumptions!B13</f>
        <v>10</v>
      </c>
      <c r="H8" s="1">
        <f t="shared" si="1"/>
        <v>1600000</v>
      </c>
      <c r="I8" s="1">
        <f t="shared" si="2"/>
        <v>1537705.0141215087</v>
      </c>
      <c r="J8">
        <f t="shared" si="5"/>
        <v>10</v>
      </c>
      <c r="K8" s="1">
        <f t="shared" si="6"/>
        <v>2500000</v>
      </c>
      <c r="L8" s="1">
        <f t="shared" si="7"/>
        <v>2383656.4731139806</v>
      </c>
      <c r="M8" s="1">
        <f t="shared" si="3"/>
        <v>-30786282.56008561</v>
      </c>
      <c r="N8" s="4">
        <f t="shared" si="4"/>
        <v>-28531776.700503644</v>
      </c>
    </row>
    <row r="9" spans="1:14" x14ac:dyDescent="0.25">
      <c r="A9" s="8"/>
      <c r="D9">
        <v>7</v>
      </c>
      <c r="E9">
        <f t="shared" si="0"/>
        <v>0.94591969278089183</v>
      </c>
      <c r="F9">
        <f>Assumptions!B14</f>
        <v>10</v>
      </c>
      <c r="H9" s="1">
        <f t="shared" si="1"/>
        <v>1600000</v>
      </c>
      <c r="I9" s="1">
        <f t="shared" si="2"/>
        <v>1525540.1427929476</v>
      </c>
      <c r="J9">
        <f t="shared" si="5"/>
        <v>10</v>
      </c>
      <c r="K9" s="1">
        <f t="shared" si="6"/>
        <v>2500000</v>
      </c>
      <c r="L9" s="1">
        <f t="shared" si="7"/>
        <v>2364799.2319522295</v>
      </c>
      <c r="M9" s="1">
        <f t="shared" si="3"/>
        <v>-30131776.700503644</v>
      </c>
      <c r="N9" s="4">
        <f t="shared" si="4"/>
        <v>-27872051.719285831</v>
      </c>
    </row>
    <row r="10" spans="1:14" x14ac:dyDescent="0.25">
      <c r="D10">
        <v>8</v>
      </c>
      <c r="E10">
        <f t="shared" si="0"/>
        <v>0.93843646859669738</v>
      </c>
      <c r="F10">
        <f>Assumptions!B15</f>
        <v>10</v>
      </c>
      <c r="H10" s="1">
        <f t="shared" si="1"/>
        <v>1600000</v>
      </c>
      <c r="I10" s="1">
        <f t="shared" si="2"/>
        <v>1513471.5084494269</v>
      </c>
      <c r="J10">
        <f t="shared" si="5"/>
        <v>10</v>
      </c>
      <c r="K10" s="1">
        <f t="shared" si="6"/>
        <v>2500000</v>
      </c>
      <c r="L10" s="1">
        <f t="shared" si="7"/>
        <v>2346091.1714917435</v>
      </c>
      <c r="M10" s="1">
        <f t="shared" si="3"/>
        <v>-29472051.719285831</v>
      </c>
      <c r="N10" s="4">
        <f t="shared" si="4"/>
        <v>-27207065.99842333</v>
      </c>
    </row>
    <row r="11" spans="1:14" x14ac:dyDescent="0.25">
      <c r="D11">
        <v>9</v>
      </c>
      <c r="E11">
        <f t="shared" si="0"/>
        <v>0.93101244462222288</v>
      </c>
      <c r="F11">
        <f>Assumptions!B16</f>
        <v>10</v>
      </c>
      <c r="H11" s="1">
        <f t="shared" si="1"/>
        <v>1600000</v>
      </c>
      <c r="I11" s="1">
        <f t="shared" si="2"/>
        <v>1501498.3497547158</v>
      </c>
      <c r="J11">
        <f t="shared" si="5"/>
        <v>10</v>
      </c>
      <c r="K11" s="1">
        <f t="shared" si="6"/>
        <v>2500000</v>
      </c>
      <c r="L11" s="1">
        <f t="shared" si="7"/>
        <v>2327531.1115555572</v>
      </c>
      <c r="M11" s="1">
        <f t="shared" si="3"/>
        <v>-28807065.99842333</v>
      </c>
      <c r="N11" s="4">
        <f t="shared" si="4"/>
        <v>-26536777.588039458</v>
      </c>
    </row>
    <row r="12" spans="1:14" x14ac:dyDescent="0.25">
      <c r="D12">
        <v>10</v>
      </c>
      <c r="E12">
        <f t="shared" si="0"/>
        <v>0.92364715252126117</v>
      </c>
      <c r="F12">
        <f>Assumptions!B17</f>
        <v>10</v>
      </c>
      <c r="H12" s="1">
        <f t="shared" si="1"/>
        <v>1600000</v>
      </c>
      <c r="I12" s="1">
        <f t="shared" si="2"/>
        <v>1489619.9113955565</v>
      </c>
      <c r="J12">
        <f t="shared" si="5"/>
        <v>10</v>
      </c>
      <c r="K12" s="1">
        <f t="shared" si="6"/>
        <v>2500000</v>
      </c>
      <c r="L12" s="1">
        <f t="shared" si="7"/>
        <v>2309117.881303153</v>
      </c>
      <c r="M12" s="1">
        <f t="shared" si="3"/>
        <v>-28136777.588039458</v>
      </c>
      <c r="N12" s="4">
        <f t="shared" si="4"/>
        <v>-25861144.203743316</v>
      </c>
    </row>
    <row r="13" spans="1:14" x14ac:dyDescent="0.25">
      <c r="D13">
        <v>11</v>
      </c>
      <c r="E13">
        <f t="shared" si="0"/>
        <v>0.91634012766263961</v>
      </c>
      <c r="F13">
        <f>Assumptions!B18</f>
        <v>10</v>
      </c>
      <c r="H13" s="1">
        <f t="shared" si="1"/>
        <v>1600000</v>
      </c>
      <c r="I13" s="1">
        <f t="shared" si="2"/>
        <v>1477835.4440340179</v>
      </c>
      <c r="J13">
        <f t="shared" si="5"/>
        <v>10</v>
      </c>
      <c r="K13" s="1">
        <f t="shared" si="6"/>
        <v>2500000</v>
      </c>
      <c r="L13" s="1">
        <f t="shared" si="7"/>
        <v>2290850.3191565992</v>
      </c>
      <c r="M13" s="1">
        <f t="shared" si="3"/>
        <v>-27461144.203743316</v>
      </c>
      <c r="N13" s="4">
        <f t="shared" si="4"/>
        <v>-25180123.223962341</v>
      </c>
    </row>
    <row r="14" spans="1:14" x14ac:dyDescent="0.25">
      <c r="D14">
        <v>12</v>
      </c>
      <c r="E14">
        <f t="shared" si="0"/>
        <v>0.90909090909090906</v>
      </c>
      <c r="F14">
        <f>Assumptions!B19</f>
        <v>10</v>
      </c>
      <c r="H14" s="1">
        <f t="shared" si="1"/>
        <v>1600000</v>
      </c>
      <c r="I14" s="1">
        <f t="shared" si="2"/>
        <v>1466144.2042602233</v>
      </c>
      <c r="J14">
        <f t="shared" si="5"/>
        <v>10</v>
      </c>
      <c r="K14" s="1">
        <f t="shared" si="6"/>
        <v>2500000</v>
      </c>
      <c r="L14" s="1">
        <f t="shared" si="7"/>
        <v>2272727.2727272725</v>
      </c>
      <c r="M14" s="1">
        <f t="shared" si="3"/>
        <v>-26780123.223962341</v>
      </c>
      <c r="N14" s="4">
        <f t="shared" si="4"/>
        <v>-24493671.687253565</v>
      </c>
    </row>
    <row r="15" spans="1:14" x14ac:dyDescent="0.25">
      <c r="D15">
        <v>13</v>
      </c>
      <c r="E15">
        <f t="shared" si="0"/>
        <v>0.90189903949726447</v>
      </c>
      <c r="F15">
        <f>Assumptions!B20</f>
        <v>10</v>
      </c>
      <c r="H15" s="1">
        <f t="shared" si="1"/>
        <v>1600000</v>
      </c>
      <c r="I15" s="1">
        <f t="shared" si="2"/>
        <v>1454545.4545454546</v>
      </c>
      <c r="J15">
        <f t="shared" si="5"/>
        <v>10</v>
      </c>
      <c r="K15" s="1">
        <f t="shared" si="6"/>
        <v>2500000</v>
      </c>
      <c r="L15" s="1">
        <f t="shared" si="7"/>
        <v>2254747.5987431612</v>
      </c>
      <c r="M15" s="1">
        <f t="shared" si="3"/>
        <v>-26093671.687253565</v>
      </c>
      <c r="N15" s="4">
        <f t="shared" si="4"/>
        <v>-23801746.289593436</v>
      </c>
    </row>
    <row r="16" spans="1:14" x14ac:dyDescent="0.25">
      <c r="D16">
        <v>14</v>
      </c>
      <c r="E16">
        <f t="shared" si="0"/>
        <v>0.89476406519069707</v>
      </c>
      <c r="F16">
        <f>Assumptions!B21</f>
        <v>10</v>
      </c>
      <c r="H16" s="1">
        <f t="shared" si="1"/>
        <v>1600000</v>
      </c>
      <c r="I16" s="1">
        <f t="shared" si="2"/>
        <v>1443038.4631956231</v>
      </c>
      <c r="J16">
        <f t="shared" si="5"/>
        <v>10</v>
      </c>
      <c r="K16" s="1">
        <f t="shared" si="6"/>
        <v>2500000</v>
      </c>
      <c r="L16" s="1">
        <f t="shared" si="7"/>
        <v>2236910.1629767427</v>
      </c>
      <c r="M16" s="1">
        <f t="shared" si="3"/>
        <v>-25401746.289593436</v>
      </c>
      <c r="N16" s="4">
        <f t="shared" si="4"/>
        <v>-23104303.381646041</v>
      </c>
    </row>
    <row r="17" spans="4:14" x14ac:dyDescent="0.25">
      <c r="D17">
        <v>15</v>
      </c>
      <c r="E17">
        <f t="shared" si="0"/>
        <v>0.88768553606937306</v>
      </c>
      <c r="F17">
        <f>Assumptions!B22</f>
        <v>10</v>
      </c>
      <c r="H17" s="1">
        <f t="shared" si="1"/>
        <v>1600000</v>
      </c>
      <c r="I17" s="1">
        <f t="shared" si="2"/>
        <v>1431622.5043051152</v>
      </c>
      <c r="J17">
        <f t="shared" si="5"/>
        <v>10</v>
      </c>
      <c r="K17" s="1">
        <f t="shared" si="6"/>
        <v>2500000</v>
      </c>
      <c r="L17" s="1">
        <f t="shared" si="7"/>
        <v>2219213.8401734326</v>
      </c>
      <c r="M17" s="1">
        <f t="shared" si="3"/>
        <v>-24704303.381646041</v>
      </c>
      <c r="N17" s="4">
        <f t="shared" si="4"/>
        <v>-22401298.966009527</v>
      </c>
    </row>
    <row r="18" spans="4:14" x14ac:dyDescent="0.25">
      <c r="D18">
        <v>16</v>
      </c>
      <c r="E18">
        <f t="shared" si="0"/>
        <v>0.8806630055922402</v>
      </c>
      <c r="F18">
        <f>Assumptions!B23</f>
        <v>10</v>
      </c>
      <c r="H18" s="1">
        <f t="shared" si="1"/>
        <v>1600000</v>
      </c>
      <c r="I18" s="1">
        <f t="shared" si="2"/>
        <v>1420296.8577109969</v>
      </c>
      <c r="J18">
        <f t="shared" si="5"/>
        <v>10</v>
      </c>
      <c r="K18" s="1">
        <f t="shared" si="6"/>
        <v>2500000</v>
      </c>
      <c r="L18" s="1">
        <f t="shared" si="7"/>
        <v>2201657.5139806005</v>
      </c>
      <c r="M18" s="1">
        <f t="shared" si="3"/>
        <v>-24001298.966009527</v>
      </c>
      <c r="N18" s="4">
        <f t="shared" si="4"/>
        <v>-21692688.694440588</v>
      </c>
    </row>
    <row r="19" spans="4:14" x14ac:dyDescent="0.25">
      <c r="D19">
        <v>17</v>
      </c>
      <c r="E19">
        <f t="shared" si="0"/>
        <v>0.873696030750857</v>
      </c>
      <c r="F19">
        <f>Assumptions!B24</f>
        <v>10</v>
      </c>
      <c r="H19" s="1">
        <f t="shared" si="1"/>
        <v>1600000</v>
      </c>
      <c r="I19" s="1">
        <f t="shared" si="2"/>
        <v>1409060.8089475844</v>
      </c>
      <c r="J19">
        <f t="shared" si="5"/>
        <v>10</v>
      </c>
      <c r="K19" s="1">
        <f t="shared" si="6"/>
        <v>2500000</v>
      </c>
      <c r="L19" s="1">
        <f t="shared" si="7"/>
        <v>2184240.0768771423</v>
      </c>
      <c r="M19" s="1">
        <f t="shared" si="3"/>
        <v>-23292688.694440588</v>
      </c>
      <c r="N19" s="4">
        <f t="shared" si="4"/>
        <v>-20978427.865056798</v>
      </c>
    </row>
    <row r="20" spans="4:14" x14ac:dyDescent="0.25">
      <c r="D20">
        <v>18</v>
      </c>
      <c r="E20">
        <f t="shared" si="0"/>
        <v>0.86678417204144742</v>
      </c>
      <c r="F20">
        <f>Assumptions!B25</f>
        <v>10</v>
      </c>
      <c r="H20" s="1">
        <f t="shared" si="1"/>
        <v>1600000</v>
      </c>
      <c r="I20" s="1">
        <f t="shared" si="2"/>
        <v>1397913.6492013712</v>
      </c>
      <c r="J20">
        <f t="shared" si="5"/>
        <v>10</v>
      </c>
      <c r="K20" s="1">
        <f t="shared" si="6"/>
        <v>2500000</v>
      </c>
      <c r="L20" s="1">
        <f t="shared" si="7"/>
        <v>2166960.4301036187</v>
      </c>
      <c r="M20" s="1">
        <f t="shared" si="3"/>
        <v>-22578427.865056798</v>
      </c>
      <c r="N20" s="4">
        <f t="shared" si="4"/>
        <v>-20258471.419516634</v>
      </c>
    </row>
    <row r="21" spans="4:14" x14ac:dyDescent="0.25">
      <c r="D21">
        <v>19</v>
      </c>
      <c r="E21">
        <f t="shared" si="0"/>
        <v>0.85992699343717438</v>
      </c>
      <c r="F21">
        <f>Assumptions!B26</f>
        <v>10</v>
      </c>
      <c r="H21" s="1">
        <f t="shared" si="1"/>
        <v>1600000</v>
      </c>
      <c r="I21" s="1">
        <f t="shared" si="2"/>
        <v>1386854.6752663159</v>
      </c>
      <c r="J21">
        <f t="shared" si="5"/>
        <v>10</v>
      </c>
      <c r="K21" s="1">
        <f t="shared" si="6"/>
        <v>2500000</v>
      </c>
      <c r="L21" s="1">
        <f t="shared" si="7"/>
        <v>2149817.4835929358</v>
      </c>
      <c r="M21" s="1">
        <f t="shared" si="3"/>
        <v>-21858471.419516634</v>
      </c>
      <c r="N21" s="4">
        <f t="shared" si="4"/>
        <v>-19532773.940177038</v>
      </c>
    </row>
    <row r="22" spans="4:14" x14ac:dyDescent="0.25">
      <c r="D22">
        <v>20</v>
      </c>
      <c r="E22">
        <f t="shared" si="0"/>
        <v>0.85312406236063398</v>
      </c>
      <c r="F22">
        <f>Assumptions!B27</f>
        <v>10</v>
      </c>
      <c r="H22" s="1">
        <f t="shared" si="1"/>
        <v>1600000</v>
      </c>
      <c r="I22" s="1">
        <f t="shared" si="2"/>
        <v>1375883.189499479</v>
      </c>
      <c r="J22">
        <f t="shared" si="5"/>
        <v>10</v>
      </c>
      <c r="K22" s="1">
        <f t="shared" si="6"/>
        <v>2500000</v>
      </c>
      <c r="L22" s="1">
        <f t="shared" si="7"/>
        <v>2132810.1559015848</v>
      </c>
      <c r="M22" s="1">
        <f t="shared" si="3"/>
        <v>-21132773.940177038</v>
      </c>
      <c r="N22" s="4">
        <f t="shared" si="4"/>
        <v>-18801289.647228289</v>
      </c>
    </row>
    <row r="23" spans="4:14" x14ac:dyDescent="0.25">
      <c r="D23">
        <v>21</v>
      </c>
      <c r="E23">
        <f t="shared" si="0"/>
        <v>0.84637494965656612</v>
      </c>
      <c r="F23">
        <f>Assumptions!B28</f>
        <v>10</v>
      </c>
      <c r="H23" s="1">
        <f t="shared" si="1"/>
        <v>1600000</v>
      </c>
      <c r="I23" s="1">
        <f t="shared" si="2"/>
        <v>1364998.4997770144</v>
      </c>
      <c r="J23">
        <f t="shared" si="5"/>
        <v>10</v>
      </c>
      <c r="K23" s="1">
        <f t="shared" si="6"/>
        <v>2500000</v>
      </c>
      <c r="L23" s="1">
        <f t="shared" si="7"/>
        <v>2115937.3741414151</v>
      </c>
      <c r="M23" s="1">
        <f t="shared" si="3"/>
        <v>-20401289.647228289</v>
      </c>
      <c r="N23" s="4">
        <f t="shared" si="4"/>
        <v>-18063972.395806029</v>
      </c>
    </row>
    <row r="24" spans="4:14" x14ac:dyDescent="0.25">
      <c r="D24">
        <v>22</v>
      </c>
      <c r="E24">
        <f t="shared" si="0"/>
        <v>0.8396792295647828</v>
      </c>
      <c r="F24">
        <f>Assumptions!B29</f>
        <v>10</v>
      </c>
      <c r="H24" s="1">
        <f t="shared" si="1"/>
        <v>1600000</v>
      </c>
      <c r="I24" s="1">
        <f t="shared" si="2"/>
        <v>1354199.9194505059</v>
      </c>
      <c r="J24">
        <f t="shared" si="5"/>
        <v>10</v>
      </c>
      <c r="K24" s="1">
        <f t="shared" si="6"/>
        <v>2500000</v>
      </c>
      <c r="L24" s="1">
        <f t="shared" si="7"/>
        <v>2099198.073911957</v>
      </c>
      <c r="M24" s="1">
        <f t="shared" si="3"/>
        <v>-19663972.395806029</v>
      </c>
      <c r="N24" s="4">
        <f t="shared" si="4"/>
        <v>-17320775.673080273</v>
      </c>
    </row>
    <row r="25" spans="4:14" x14ac:dyDescent="0.25">
      <c r="D25">
        <v>23</v>
      </c>
      <c r="E25">
        <f t="shared" si="0"/>
        <v>0.83303647969330885</v>
      </c>
      <c r="F25">
        <f>Assumptions!B30</f>
        <v>10</v>
      </c>
      <c r="H25" s="1">
        <f t="shared" si="1"/>
        <v>1600000</v>
      </c>
      <c r="I25" s="1">
        <f t="shared" si="2"/>
        <v>1343486.7673036526</v>
      </c>
      <c r="J25">
        <f t="shared" si="5"/>
        <v>10</v>
      </c>
      <c r="K25" s="1">
        <f t="shared" si="6"/>
        <v>2500000</v>
      </c>
      <c r="L25" s="1">
        <f t="shared" si="7"/>
        <v>2082591.1992332721</v>
      </c>
      <c r="M25" s="1">
        <f t="shared" si="3"/>
        <v>-18920775.673080273</v>
      </c>
      <c r="N25" s="4">
        <f t="shared" si="4"/>
        <v>-16571652.595321201</v>
      </c>
    </row>
    <row r="26" spans="4:14" x14ac:dyDescent="0.25">
      <c r="D26">
        <v>24</v>
      </c>
      <c r="E26">
        <f t="shared" si="0"/>
        <v>0.82644628099173545</v>
      </c>
      <c r="F26">
        <f>Assumptions!B31</f>
        <v>10</v>
      </c>
      <c r="H26" s="1">
        <f t="shared" si="1"/>
        <v>1600000</v>
      </c>
      <c r="I26" s="1">
        <f t="shared" si="2"/>
        <v>1332858.3675092941</v>
      </c>
      <c r="J26">
        <f t="shared" si="5"/>
        <v>10</v>
      </c>
      <c r="K26" s="1">
        <f t="shared" si="6"/>
        <v>2500000</v>
      </c>
      <c r="L26" s="1">
        <f t="shared" si="7"/>
        <v>2066115.7024793387</v>
      </c>
      <c r="M26" s="1">
        <f t="shared" si="3"/>
        <v>-18171652.595321201</v>
      </c>
      <c r="N26" s="4">
        <f t="shared" si="4"/>
        <v>-15816555.904941544</v>
      </c>
    </row>
    <row r="27" spans="4:14" x14ac:dyDescent="0.25">
      <c r="D27">
        <v>25</v>
      </c>
      <c r="E27">
        <f t="shared" si="0"/>
        <v>0.81990821772478584</v>
      </c>
      <c r="F27">
        <f>Assumptions!B32</f>
        <v>10</v>
      </c>
      <c r="H27" s="1">
        <f t="shared" si="1"/>
        <v>1600000</v>
      </c>
      <c r="I27" s="1">
        <f t="shared" si="2"/>
        <v>1322314.0495867766</v>
      </c>
      <c r="J27">
        <f t="shared" si="5"/>
        <v>10</v>
      </c>
      <c r="K27" s="1">
        <f t="shared" si="6"/>
        <v>2500000</v>
      </c>
      <c r="L27" s="1">
        <f t="shared" si="7"/>
        <v>2049770.5443119647</v>
      </c>
      <c r="M27" s="1">
        <f t="shared" si="3"/>
        <v>-17416555.904941544</v>
      </c>
      <c r="N27" s="4">
        <f t="shared" si="4"/>
        <v>-15055437.967515402</v>
      </c>
    </row>
    <row r="28" spans="4:14" x14ac:dyDescent="0.25">
      <c r="D28">
        <v>26</v>
      </c>
      <c r="E28">
        <f t="shared" si="0"/>
        <v>0.81342187744608818</v>
      </c>
      <c r="F28">
        <f>Assumptions!B33</f>
        <v>10</v>
      </c>
      <c r="H28" s="1">
        <f t="shared" si="1"/>
        <v>1600000</v>
      </c>
      <c r="I28" s="1">
        <f t="shared" si="2"/>
        <v>1311853.1483596573</v>
      </c>
      <c r="J28">
        <f t="shared" si="5"/>
        <v>10</v>
      </c>
      <c r="K28" s="1">
        <f t="shared" si="6"/>
        <v>2500000</v>
      </c>
      <c r="L28" s="1">
        <f t="shared" si="7"/>
        <v>2033554.6936152205</v>
      </c>
      <c r="M28" s="1">
        <f t="shared" si="3"/>
        <v>-16655437.967515402</v>
      </c>
      <c r="N28" s="4">
        <f t="shared" si="4"/>
        <v>-14288250.768773265</v>
      </c>
    </row>
    <row r="29" spans="4:14" x14ac:dyDescent="0.25">
      <c r="D29">
        <v>27</v>
      </c>
      <c r="E29">
        <f t="shared" si="0"/>
        <v>0.80698685097215728</v>
      </c>
      <c r="F29">
        <f>Assumptions!B34</f>
        <v>10</v>
      </c>
      <c r="H29" s="1">
        <f t="shared" si="1"/>
        <v>1600000</v>
      </c>
      <c r="I29" s="1">
        <f t="shared" si="2"/>
        <v>1301475.0039137411</v>
      </c>
      <c r="J29">
        <f t="shared" si="5"/>
        <v>10</v>
      </c>
      <c r="K29" s="1">
        <f t="shared" si="6"/>
        <v>2500000</v>
      </c>
      <c r="L29" s="1">
        <f t="shared" si="7"/>
        <v>2017467.1274303931</v>
      </c>
      <c r="M29" s="1">
        <f t="shared" si="3"/>
        <v>-15888250.768773265</v>
      </c>
      <c r="N29" s="4">
        <f t="shared" si="4"/>
        <v>-13514945.911573101</v>
      </c>
    </row>
    <row r="30" spans="4:14" x14ac:dyDescent="0.25">
      <c r="D30">
        <v>28</v>
      </c>
      <c r="E30">
        <f t="shared" si="0"/>
        <v>0.80060273235658186</v>
      </c>
      <c r="F30">
        <f>Assumptions!B35</f>
        <v>10</v>
      </c>
      <c r="H30" s="1">
        <f t="shared" si="1"/>
        <v>1600000</v>
      </c>
      <c r="I30" s="1">
        <f t="shared" si="2"/>
        <v>1291178.9615554516</v>
      </c>
      <c r="J30">
        <f t="shared" si="5"/>
        <v>10</v>
      </c>
      <c r="K30" s="1">
        <f t="shared" si="6"/>
        <v>2500000</v>
      </c>
      <c r="L30" s="1">
        <f t="shared" si="7"/>
        <v>2001506.8308914546</v>
      </c>
      <c r="M30" s="1">
        <f t="shared" si="3"/>
        <v>-15114945.911573101</v>
      </c>
      <c r="N30" s="4">
        <f t="shared" si="4"/>
        <v>-12735474.61284727</v>
      </c>
    </row>
    <row r="31" spans="4:14" x14ac:dyDescent="0.25">
      <c r="D31">
        <v>29</v>
      </c>
      <c r="E31">
        <f t="shared" si="0"/>
        <v>0.79426911886441542</v>
      </c>
      <c r="F31">
        <f>Assumptions!B36</f>
        <v>10</v>
      </c>
      <c r="H31" s="1">
        <f t="shared" si="1"/>
        <v>1600000</v>
      </c>
      <c r="I31" s="1">
        <f t="shared" si="2"/>
        <v>1280964.3717705309</v>
      </c>
      <c r="J31">
        <f t="shared" si="5"/>
        <v>10</v>
      </c>
      <c r="K31" s="1">
        <f t="shared" si="6"/>
        <v>2500000</v>
      </c>
      <c r="L31" s="1">
        <f t="shared" si="7"/>
        <v>1985672.7971610385</v>
      </c>
      <c r="M31" s="1">
        <f t="shared" si="3"/>
        <v>-14335474.61284727</v>
      </c>
      <c r="N31" s="4">
        <f t="shared" si="4"/>
        <v>-11949787.700525099</v>
      </c>
    </row>
    <row r="32" spans="4:14" x14ac:dyDescent="0.25">
      <c r="D32">
        <v>30</v>
      </c>
      <c r="E32">
        <f t="shared" si="0"/>
        <v>0.78798561094677033</v>
      </c>
      <c r="F32">
        <f>Assumptions!B37</f>
        <v>10</v>
      </c>
      <c r="H32" s="1">
        <f t="shared" si="1"/>
        <v>1600000</v>
      </c>
      <c r="I32" s="1">
        <f t="shared" si="2"/>
        <v>1270830.5901830646</v>
      </c>
      <c r="J32">
        <f t="shared" si="5"/>
        <v>10</v>
      </c>
      <c r="K32" s="1">
        <f t="shared" si="6"/>
        <v>2500000</v>
      </c>
      <c r="L32" s="1">
        <f t="shared" si="7"/>
        <v>1969964.0273669257</v>
      </c>
      <c r="M32" s="1">
        <f t="shared" si="3"/>
        <v>-13549787.700525099</v>
      </c>
      <c r="N32" s="4">
        <f t="shared" si="4"/>
        <v>-11157835.61043092</v>
      </c>
    </row>
    <row r="33" spans="4:18" x14ac:dyDescent="0.25">
      <c r="D33">
        <v>31</v>
      </c>
      <c r="E33">
        <f t="shared" si="0"/>
        <v>0.78175181221561307</v>
      </c>
      <c r="F33">
        <f>Assumptions!B38</f>
        <v>10</v>
      </c>
      <c r="H33" s="1">
        <f t="shared" si="1"/>
        <v>1600000</v>
      </c>
      <c r="I33" s="1">
        <f t="shared" si="2"/>
        <v>1260776.9775148325</v>
      </c>
      <c r="J33">
        <f t="shared" si="5"/>
        <v>10</v>
      </c>
      <c r="K33" s="1">
        <f t="shared" si="6"/>
        <v>2500000</v>
      </c>
      <c r="L33" s="1">
        <f t="shared" si="7"/>
        <v>1954379.5305390328</v>
      </c>
      <c r="M33" s="1">
        <f t="shared" si="3"/>
        <v>-12757835.61043092</v>
      </c>
      <c r="N33" s="4">
        <f t="shared" si="4"/>
        <v>-10359568.383157365</v>
      </c>
    </row>
    <row r="34" spans="4:18" x14ac:dyDescent="0.25">
      <c r="D34">
        <v>32</v>
      </c>
      <c r="E34">
        <f t="shared" si="0"/>
        <v>0.77556732941875806</v>
      </c>
      <c r="F34">
        <f>Assumptions!B39</f>
        <v>10</v>
      </c>
      <c r="H34" s="1">
        <f t="shared" si="1"/>
        <v>1600000</v>
      </c>
      <c r="I34" s="1">
        <f t="shared" si="2"/>
        <v>1250802.8995449808</v>
      </c>
      <c r="J34">
        <f t="shared" si="5"/>
        <v>10</v>
      </c>
      <c r="K34" s="1">
        <f t="shared" si="6"/>
        <v>2500000</v>
      </c>
      <c r="L34" s="1">
        <f t="shared" si="7"/>
        <v>1938918.3235468951</v>
      </c>
      <c r="M34" s="1">
        <f t="shared" si="3"/>
        <v>-11959568.383157365</v>
      </c>
      <c r="N34" s="4">
        <f t="shared" si="4"/>
        <v>-9554935.6609137394</v>
      </c>
    </row>
    <row r="35" spans="4:18" x14ac:dyDescent="0.25">
      <c r="D35">
        <v>33</v>
      </c>
      <c r="E35">
        <f t="shared" si="0"/>
        <v>0.76943177241506011</v>
      </c>
      <c r="F35">
        <f>Assumptions!B40</f>
        <v>10</v>
      </c>
      <c r="H35" s="1">
        <f t="shared" si="1"/>
        <v>1600000</v>
      </c>
      <c r="I35" s="1">
        <f t="shared" si="2"/>
        <v>1240907.7270700128</v>
      </c>
      <c r="J35">
        <f t="shared" si="5"/>
        <v>10</v>
      </c>
      <c r="K35" s="1">
        <f t="shared" si="6"/>
        <v>2500000</v>
      </c>
      <c r="L35" s="1">
        <f t="shared" si="7"/>
        <v>1923579.4310376502</v>
      </c>
      <c r="M35" s="1">
        <f t="shared" si="3"/>
        <v>-11154935.660913739</v>
      </c>
      <c r="N35" s="4">
        <f t="shared" si="4"/>
        <v>-8743886.6843492519</v>
      </c>
    </row>
    <row r="36" spans="4:18" x14ac:dyDescent="0.25">
      <c r="D36">
        <v>34</v>
      </c>
      <c r="E36">
        <f t="shared" si="0"/>
        <v>0.76334475414980252</v>
      </c>
      <c r="F36">
        <f>Assumptions!B41</f>
        <v>10</v>
      </c>
      <c r="H36" s="1">
        <f t="shared" si="1"/>
        <v>1600000</v>
      </c>
      <c r="I36" s="1">
        <f t="shared" si="2"/>
        <v>1231090.8358640962</v>
      </c>
      <c r="J36">
        <f t="shared" si="5"/>
        <v>10</v>
      </c>
      <c r="K36" s="1">
        <f t="shared" si="6"/>
        <v>2500000</v>
      </c>
      <c r="L36" s="1">
        <f t="shared" si="7"/>
        <v>1908361.8853745062</v>
      </c>
      <c r="M36" s="1">
        <f t="shared" si="3"/>
        <v>-10343886.684349252</v>
      </c>
      <c r="N36" s="4">
        <f t="shared" si="4"/>
        <v>-7926370.2893509213</v>
      </c>
    </row>
    <row r="37" spans="4:18" x14ac:dyDescent="0.25">
      <c r="D37">
        <v>35</v>
      </c>
      <c r="E37">
        <f t="shared" si="0"/>
        <v>0.75730589063028064</v>
      </c>
      <c r="F37">
        <f>Assumptions!B42</f>
        <v>10</v>
      </c>
      <c r="H37" s="1">
        <f t="shared" si="1"/>
        <v>1600000</v>
      </c>
      <c r="I37" s="1">
        <f t="shared" si="2"/>
        <v>1221351.6066396839</v>
      </c>
      <c r="J37">
        <f t="shared" si="5"/>
        <v>10</v>
      </c>
      <c r="K37" s="1">
        <f t="shared" si="6"/>
        <v>2500000</v>
      </c>
      <c r="L37" s="1">
        <f t="shared" si="7"/>
        <v>1893264.7265757015</v>
      </c>
      <c r="M37" s="1">
        <f t="shared" si="3"/>
        <v>-9526370.2893509213</v>
      </c>
      <c r="N37" s="4">
        <f t="shared" si="4"/>
        <v>-7102334.9038159419</v>
      </c>
    </row>
    <row r="38" spans="4:18" x14ac:dyDescent="0.25">
      <c r="D38">
        <v>36</v>
      </c>
      <c r="E38">
        <f t="shared" si="0"/>
        <v>0.75131480090157754</v>
      </c>
      <c r="F38">
        <f>Assumptions!B43</f>
        <v>10</v>
      </c>
      <c r="H38" s="1">
        <f t="shared" si="1"/>
        <v>1600000</v>
      </c>
      <c r="I38" s="1">
        <f t="shared" si="2"/>
        <v>1211689.425008449</v>
      </c>
      <c r="J38">
        <f t="shared" si="5"/>
        <v>10</v>
      </c>
      <c r="K38" s="1">
        <f t="shared" si="6"/>
        <v>2500000</v>
      </c>
      <c r="L38" s="1">
        <f t="shared" si="7"/>
        <v>1878287.0022539438</v>
      </c>
      <c r="M38" s="1">
        <f t="shared" si="3"/>
        <v>-8702334.9038159419</v>
      </c>
      <c r="N38" s="4">
        <f t="shared" si="4"/>
        <v>-6271728.5443983208</v>
      </c>
    </row>
    <row r="39" spans="4:18" x14ac:dyDescent="0.25">
      <c r="D39">
        <v>37</v>
      </c>
      <c r="E39">
        <f t="shared" si="0"/>
        <v>0.74537110702253251</v>
      </c>
      <c r="F39">
        <f>Assumptions!B44</f>
        <v>10</v>
      </c>
      <c r="H39" s="1">
        <f t="shared" si="1"/>
        <v>1600000</v>
      </c>
      <c r="I39" s="1">
        <f t="shared" si="2"/>
        <v>1202103.6814425241</v>
      </c>
      <c r="J39">
        <f t="shared" si="5"/>
        <v>10</v>
      </c>
      <c r="K39" s="1">
        <f t="shared" si="6"/>
        <v>2500000</v>
      </c>
      <c r="L39" s="1">
        <f t="shared" si="7"/>
        <v>1863427.7675563314</v>
      </c>
      <c r="M39" s="1">
        <f t="shared" si="3"/>
        <v>-7871728.5443983208</v>
      </c>
      <c r="N39" s="4">
        <f t="shared" si="4"/>
        <v>-5434498.8132295636</v>
      </c>
    </row>
    <row r="40" spans="4:18" x14ac:dyDescent="0.25">
      <c r="D40">
        <v>38</v>
      </c>
      <c r="E40">
        <f t="shared" si="0"/>
        <v>0.73947443404189828</v>
      </c>
      <c r="F40">
        <f>Assumptions!B45</f>
        <v>10</v>
      </c>
      <c r="H40" s="1">
        <f t="shared" si="1"/>
        <v>1600000</v>
      </c>
      <c r="I40" s="1">
        <f t="shared" si="2"/>
        <v>1192593.771236052</v>
      </c>
      <c r="J40">
        <f t="shared" si="5"/>
        <v>10</v>
      </c>
      <c r="K40" s="1">
        <f t="shared" si="6"/>
        <v>2500000</v>
      </c>
      <c r="L40" s="1">
        <f t="shared" si="7"/>
        <v>1848686.0851047456</v>
      </c>
      <c r="M40" s="1">
        <f t="shared" si="3"/>
        <v>-7034498.8132295636</v>
      </c>
      <c r="N40" s="4">
        <f t="shared" si="4"/>
        <v>-4590592.8946132129</v>
      </c>
    </row>
    <row r="41" spans="4:18" x14ac:dyDescent="0.25">
      <c r="D41">
        <v>39</v>
      </c>
      <c r="E41">
        <f t="shared" si="0"/>
        <v>0.73362440997468836</v>
      </c>
      <c r="F41">
        <f>Assumptions!B46</f>
        <v>10</v>
      </c>
      <c r="H41" s="1">
        <f t="shared" si="1"/>
        <v>1600000</v>
      </c>
      <c r="I41" s="1">
        <f t="shared" si="2"/>
        <v>1183159.0944670374</v>
      </c>
      <c r="J41">
        <f t="shared" si="5"/>
        <v>10</v>
      </c>
      <c r="K41" s="1">
        <f t="shared" si="6"/>
        <v>2500000</v>
      </c>
      <c r="L41" s="1">
        <f t="shared" si="7"/>
        <v>1834061.024936721</v>
      </c>
      <c r="M41" s="1">
        <f t="shared" si="3"/>
        <v>-6190592.8946132129</v>
      </c>
      <c r="N41" s="4">
        <f t="shared" si="4"/>
        <v>-3739957.5516930325</v>
      </c>
    </row>
    <row r="42" spans="4:18" x14ac:dyDescent="0.25">
      <c r="D42">
        <v>40</v>
      </c>
      <c r="E42">
        <f t="shared" si="0"/>
        <v>0.72782066577871074</v>
      </c>
      <c r="F42">
        <f>Assumptions!B47</f>
        <v>10</v>
      </c>
      <c r="H42" s="1">
        <f t="shared" si="1"/>
        <v>1600000</v>
      </c>
      <c r="I42" s="1">
        <f t="shared" si="2"/>
        <v>1173799.0559595013</v>
      </c>
      <c r="J42">
        <f t="shared" si="5"/>
        <v>10</v>
      </c>
      <c r="K42" s="1">
        <f t="shared" si="6"/>
        <v>2500000</v>
      </c>
      <c r="L42" s="1">
        <f t="shared" si="7"/>
        <v>1819551.664446777</v>
      </c>
      <c r="M42" s="1">
        <f t="shared" si="3"/>
        <v>-5339957.5516930325</v>
      </c>
      <c r="N42" s="4">
        <f t="shared" si="4"/>
        <v>-2882539.1230946183</v>
      </c>
    </row>
    <row r="43" spans="4:18" x14ac:dyDescent="0.25">
      <c r="D43">
        <v>41</v>
      </c>
      <c r="E43">
        <f t="shared" si="0"/>
        <v>0.72206283533128668</v>
      </c>
      <c r="F43">
        <f>Assumptions!B48</f>
        <v>10</v>
      </c>
      <c r="H43" s="1">
        <f t="shared" si="1"/>
        <v>1600000</v>
      </c>
      <c r="I43" s="1">
        <f t="shared" si="2"/>
        <v>1164513.0652459371</v>
      </c>
      <c r="J43">
        <f t="shared" si="5"/>
        <v>10</v>
      </c>
      <c r="K43" s="1">
        <f t="shared" si="6"/>
        <v>2500000</v>
      </c>
      <c r="L43" s="1">
        <f t="shared" si="7"/>
        <v>1805157.0883282167</v>
      </c>
      <c r="M43" s="1">
        <f t="shared" si="3"/>
        <v>-4482539.1230946183</v>
      </c>
      <c r="N43" s="4">
        <f t="shared" si="4"/>
        <v>-2018283.5195402298</v>
      </c>
    </row>
    <row r="44" spans="4:18" x14ac:dyDescent="0.25">
      <c r="D44">
        <v>42</v>
      </c>
      <c r="E44">
        <f t="shared" si="0"/>
        <v>0.71635055540615489</v>
      </c>
      <c r="F44">
        <f>Assumptions!B49</f>
        <v>10</v>
      </c>
      <c r="H44" s="1">
        <f t="shared" si="1"/>
        <v>1600000</v>
      </c>
      <c r="I44" s="1">
        <f t="shared" si="2"/>
        <v>1155300.5365300586</v>
      </c>
      <c r="J44">
        <f t="shared" si="5"/>
        <v>10</v>
      </c>
      <c r="K44" s="1">
        <f t="shared" si="6"/>
        <v>2500000</v>
      </c>
      <c r="L44" s="1">
        <f t="shared" si="7"/>
        <v>1790876.3885153872</v>
      </c>
      <c r="M44" s="1">
        <f t="shared" si="3"/>
        <v>-3618283.5195402298</v>
      </c>
      <c r="N44" s="4">
        <f t="shared" si="4"/>
        <v>-1147136.2204366317</v>
      </c>
    </row>
    <row r="45" spans="4:18" x14ac:dyDescent="0.25">
      <c r="D45">
        <v>43</v>
      </c>
      <c r="E45">
        <f t="shared" si="0"/>
        <v>0.71068346565055729</v>
      </c>
      <c r="F45">
        <f>Assumptions!B50</f>
        <v>10</v>
      </c>
      <c r="H45" s="1">
        <f t="shared" si="1"/>
        <v>1600000</v>
      </c>
      <c r="I45" s="1">
        <f t="shared" si="2"/>
        <v>1146160.8886498478</v>
      </c>
      <c r="J45">
        <f t="shared" si="5"/>
        <v>10</v>
      </c>
      <c r="K45" s="1">
        <f t="shared" si="6"/>
        <v>2500000</v>
      </c>
      <c r="L45" s="1">
        <f t="shared" si="7"/>
        <v>1776708.6641263932</v>
      </c>
      <c r="M45" s="1">
        <f t="shared" si="3"/>
        <v>-2747136.2204366317</v>
      </c>
      <c r="N45" s="4">
        <f t="shared" si="4"/>
        <v>-269042.27043572115</v>
      </c>
    </row>
    <row r="46" spans="4:18" x14ac:dyDescent="0.25">
      <c r="D46">
        <v>44</v>
      </c>
      <c r="E46">
        <f t="shared" si="0"/>
        <v>0.7050612085625072</v>
      </c>
      <c r="F46">
        <f>Assumptions!B51</f>
        <v>10</v>
      </c>
      <c r="H46" s="1">
        <f t="shared" si="1"/>
        <v>1600000</v>
      </c>
      <c r="I46" s="1">
        <f t="shared" si="2"/>
        <v>1137093.5450408917</v>
      </c>
      <c r="J46">
        <f t="shared" si="5"/>
        <v>10</v>
      </c>
      <c r="K46" s="1">
        <f t="shared" si="6"/>
        <v>2500000</v>
      </c>
      <c r="L46" s="1">
        <f t="shared" si="7"/>
        <v>1762653.021406268</v>
      </c>
      <c r="M46" s="1">
        <f t="shared" si="3"/>
        <v>-1869042.2704357211</v>
      </c>
      <c r="N46" s="4">
        <f t="shared" si="4"/>
        <v>616053.72403226723</v>
      </c>
      <c r="O46" s="9" t="s">
        <v>39</v>
      </c>
      <c r="P46" t="s">
        <v>20</v>
      </c>
      <c r="Q46">
        <f>D46</f>
        <v>44</v>
      </c>
      <c r="R46" t="s">
        <v>19</v>
      </c>
    </row>
    <row r="47" spans="4:18" x14ac:dyDescent="0.25">
      <c r="D47">
        <v>45</v>
      </c>
      <c r="E47">
        <f t="shared" si="0"/>
        <v>0.69948342946823638</v>
      </c>
      <c r="F47">
        <f>Assumptions!B52</f>
        <v>10</v>
      </c>
      <c r="H47" s="1">
        <f t="shared" si="1"/>
        <v>1600000</v>
      </c>
      <c r="I47" s="1">
        <f t="shared" si="2"/>
        <v>1128097.9337000116</v>
      </c>
      <c r="J47">
        <f t="shared" si="5"/>
        <v>10</v>
      </c>
      <c r="K47" s="1">
        <f t="shared" si="6"/>
        <v>2500000</v>
      </c>
      <c r="L47" s="1">
        <f t="shared" si="7"/>
        <v>1748708.573670591</v>
      </c>
      <c r="M47" s="1">
        <f t="shared" si="3"/>
        <v>-983946.27596773277</v>
      </c>
      <c r="N47" s="4">
        <f t="shared" si="4"/>
        <v>1508207.5982532036</v>
      </c>
      <c r="P47" s="29" t="s">
        <v>36</v>
      </c>
    </row>
    <row r="48" spans="4:18" x14ac:dyDescent="0.25">
      <c r="D48">
        <v>46</v>
      </c>
      <c r="E48">
        <f t="shared" si="0"/>
        <v>0.69394977649982048</v>
      </c>
      <c r="F48">
        <f>Assumptions!B53</f>
        <v>10</v>
      </c>
      <c r="H48" s="1">
        <f t="shared" si="1"/>
        <v>1600000</v>
      </c>
      <c r="I48" s="1">
        <f t="shared" si="2"/>
        <v>1119173.4871491783</v>
      </c>
      <c r="J48">
        <f t="shared" si="5"/>
        <v>10</v>
      </c>
      <c r="K48" s="1">
        <f t="shared" si="6"/>
        <v>2500000</v>
      </c>
      <c r="L48" s="1">
        <f t="shared" si="7"/>
        <v>1734874.4412495513</v>
      </c>
      <c r="M48" s="1">
        <f t="shared" si="3"/>
        <v>-91792.401746796444</v>
      </c>
      <c r="N48" s="4">
        <f t="shared" si="4"/>
        <v>2407475.6327513685</v>
      </c>
      <c r="P48" s="29"/>
    </row>
    <row r="49" spans="4:16" x14ac:dyDescent="0.25">
      <c r="D49">
        <v>47</v>
      </c>
      <c r="E49">
        <f t="shared" si="0"/>
        <v>0.68845990057298234</v>
      </c>
      <c r="F49">
        <f>Assumptions!B54</f>
        <v>10</v>
      </c>
      <c r="H49" s="1">
        <f t="shared" si="1"/>
        <v>1600000</v>
      </c>
      <c r="I49" s="1">
        <f t="shared" si="2"/>
        <v>1110319.6423997127</v>
      </c>
      <c r="J49">
        <f t="shared" si="5"/>
        <v>10</v>
      </c>
      <c r="K49" s="1">
        <f t="shared" si="6"/>
        <v>2500000</v>
      </c>
      <c r="L49" s="1">
        <f t="shared" si="7"/>
        <v>1721149.7514324558</v>
      </c>
      <c r="M49" s="1">
        <f t="shared" si="3"/>
        <v>807475.63275136845</v>
      </c>
      <c r="N49" s="4">
        <f t="shared" si="4"/>
        <v>3313914.5568398461</v>
      </c>
      <c r="P49" s="29"/>
    </row>
    <row r="50" spans="4:16" x14ac:dyDescent="0.25">
      <c r="D50">
        <v>48</v>
      </c>
      <c r="E50">
        <f t="shared" si="0"/>
        <v>0.68301345536507052</v>
      </c>
      <c r="F50">
        <f>Assumptions!B55</f>
        <v>10</v>
      </c>
      <c r="H50" s="1">
        <f t="shared" si="1"/>
        <v>1600000</v>
      </c>
      <c r="I50" s="1">
        <f t="shared" si="2"/>
        <v>1101535.8409167717</v>
      </c>
      <c r="J50">
        <f t="shared" si="5"/>
        <v>10</v>
      </c>
      <c r="K50" s="1">
        <f t="shared" si="6"/>
        <v>2500000</v>
      </c>
      <c r="L50" s="1">
        <f t="shared" si="7"/>
        <v>1707533.6384126763</v>
      </c>
      <c r="M50" s="1">
        <f t="shared" si="3"/>
        <v>1713914.5568398461</v>
      </c>
      <c r="N50" s="4">
        <f t="shared" si="4"/>
        <v>4227581.5521992296</v>
      </c>
      <c r="P50" s="29"/>
    </row>
    <row r="51" spans="4:16" x14ac:dyDescent="0.25">
      <c r="D51">
        <v>49</v>
      </c>
      <c r="E51">
        <f t="shared" si="0"/>
        <v>0.67761009729321131</v>
      </c>
      <c r="F51">
        <f>Assumptions!B56</f>
        <v>10</v>
      </c>
      <c r="H51" s="1">
        <f t="shared" si="1"/>
        <v>1600000</v>
      </c>
      <c r="I51" s="1">
        <f t="shared" si="2"/>
        <v>1092821.5285841129</v>
      </c>
      <c r="J51">
        <f t="shared" si="5"/>
        <v>10</v>
      </c>
      <c r="K51" s="1">
        <f t="shared" si="6"/>
        <v>2500000</v>
      </c>
      <c r="L51" s="1">
        <f t="shared" si="7"/>
        <v>1694025.2432330283</v>
      </c>
      <c r="M51" s="1">
        <f t="shared" si="3"/>
        <v>2627581.5521992296</v>
      </c>
      <c r="N51" s="4">
        <f t="shared" si="4"/>
        <v>5148534.2564848633</v>
      </c>
      <c r="P51" s="29"/>
    </row>
    <row r="52" spans="4:16" x14ac:dyDescent="0.25">
      <c r="D52">
        <v>50</v>
      </c>
      <c r="E52">
        <f t="shared" si="0"/>
        <v>0.67224948549263475</v>
      </c>
      <c r="F52">
        <f>Assumptions!B57</f>
        <v>10</v>
      </c>
      <c r="H52" s="1">
        <f t="shared" si="1"/>
        <v>1600000</v>
      </c>
      <c r="I52" s="1">
        <f t="shared" si="2"/>
        <v>1084176.1556691381</v>
      </c>
      <c r="J52">
        <f t="shared" si="5"/>
        <v>10</v>
      </c>
      <c r="K52" s="1">
        <f t="shared" si="6"/>
        <v>2500000</v>
      </c>
      <c r="L52" s="1">
        <f t="shared" si="7"/>
        <v>1680623.7137315869</v>
      </c>
      <c r="M52" s="1">
        <f t="shared" si="3"/>
        <v>3548534.2564848633</v>
      </c>
      <c r="N52" s="4">
        <f t="shared" si="4"/>
        <v>6076830.7669628486</v>
      </c>
      <c r="P52" s="29"/>
    </row>
    <row r="53" spans="4:16" x14ac:dyDescent="0.25">
      <c r="D53">
        <v>51</v>
      </c>
      <c r="E53">
        <f t="shared" si="0"/>
        <v>0.66693128179517125</v>
      </c>
      <c r="F53">
        <f>Assumptions!B58</f>
        <v>10</v>
      </c>
      <c r="H53" s="1">
        <f t="shared" si="1"/>
        <v>1600000</v>
      </c>
      <c r="I53" s="1">
        <f t="shared" si="2"/>
        <v>1075599.1767882155</v>
      </c>
      <c r="J53">
        <f t="shared" si="5"/>
        <v>10</v>
      </c>
      <c r="K53" s="1">
        <f t="shared" si="6"/>
        <v>2500000</v>
      </c>
      <c r="L53" s="1">
        <f t="shared" si="7"/>
        <v>1667328.2044879282</v>
      </c>
      <c r="M53" s="1">
        <f t="shared" si="3"/>
        <v>4476830.7669628486</v>
      </c>
      <c r="N53" s="4">
        <f t="shared" si="4"/>
        <v>7012529.6441750471</v>
      </c>
      <c r="P53" s="29"/>
    </row>
    <row r="54" spans="4:16" x14ac:dyDescent="0.25">
      <c r="D54">
        <v>52</v>
      </c>
      <c r="E54">
        <f t="shared" si="0"/>
        <v>0.66165515070791892</v>
      </c>
      <c r="F54">
        <f>Assumptions!B59</f>
        <v>10</v>
      </c>
      <c r="H54" s="1">
        <f t="shared" si="1"/>
        <v>1600000</v>
      </c>
      <c r="I54" s="1">
        <f t="shared" si="2"/>
        <v>1067090.050872274</v>
      </c>
      <c r="J54">
        <f t="shared" si="5"/>
        <v>10</v>
      </c>
      <c r="K54" s="1">
        <f t="shared" si="6"/>
        <v>2500000</v>
      </c>
      <c r="L54" s="1">
        <f t="shared" si="7"/>
        <v>1654137.8767697972</v>
      </c>
      <c r="M54" s="1">
        <f t="shared" si="3"/>
        <v>5412529.6441750471</v>
      </c>
      <c r="N54" s="4">
        <f t="shared" si="4"/>
        <v>7955689.9156333031</v>
      </c>
    </row>
    <row r="55" spans="4:16" x14ac:dyDescent="0.25">
      <c r="D55">
        <v>53</v>
      </c>
      <c r="E55">
        <f t="shared" si="0"/>
        <v>0.65642075939207878</v>
      </c>
      <c r="F55">
        <f>Assumptions!B60</f>
        <v>10</v>
      </c>
      <c r="H55" s="1">
        <f t="shared" si="1"/>
        <v>1600000</v>
      </c>
      <c r="I55" s="1">
        <f t="shared" si="2"/>
        <v>1058648.2411326703</v>
      </c>
      <c r="J55">
        <f t="shared" si="5"/>
        <v>10</v>
      </c>
      <c r="K55" s="1">
        <f t="shared" si="6"/>
        <v>2500000</v>
      </c>
      <c r="L55" s="1">
        <f t="shared" si="7"/>
        <v>1641051.8984801969</v>
      </c>
      <c r="M55" s="1">
        <f t="shared" si="3"/>
        <v>6355689.9156333031</v>
      </c>
      <c r="N55" s="4">
        <f t="shared" si="4"/>
        <v>8906371.0795431305</v>
      </c>
    </row>
    <row r="56" spans="4:16" x14ac:dyDescent="0.25">
      <c r="D56">
        <v>54</v>
      </c>
      <c r="E56">
        <f t="shared" si="0"/>
        <v>0.65122777764195883</v>
      </c>
      <c r="F56">
        <f>Assumptions!B61</f>
        <v>10</v>
      </c>
      <c r="H56" s="1">
        <f t="shared" si="1"/>
        <v>1600000</v>
      </c>
      <c r="I56" s="1">
        <f t="shared" si="2"/>
        <v>1050273.215027326</v>
      </c>
      <c r="J56">
        <f t="shared" si="5"/>
        <v>10</v>
      </c>
      <c r="K56" s="1">
        <f t="shared" si="6"/>
        <v>2500000</v>
      </c>
      <c r="L56" s="1">
        <f t="shared" si="7"/>
        <v>1628069.4441048971</v>
      </c>
      <c r="M56" s="1">
        <f t="shared" si="3"/>
        <v>7306371.0795431305</v>
      </c>
      <c r="N56" s="4">
        <f t="shared" si="4"/>
        <v>9864633.1085570883</v>
      </c>
    </row>
    <row r="57" spans="4:16" x14ac:dyDescent="0.25">
      <c r="D57">
        <v>55</v>
      </c>
      <c r="E57">
        <f t="shared" si="0"/>
        <v>0.64607587786414289</v>
      </c>
      <c r="F57">
        <f>Assumptions!B62</f>
        <v>10</v>
      </c>
      <c r="H57" s="1">
        <f t="shared" si="1"/>
        <v>1600000</v>
      </c>
      <c r="I57" s="1">
        <f t="shared" si="2"/>
        <v>1041964.4442271341</v>
      </c>
      <c r="J57">
        <f t="shared" si="5"/>
        <v>10</v>
      </c>
      <c r="K57" s="1">
        <f t="shared" si="6"/>
        <v>2500000</v>
      </c>
      <c r="L57" s="1">
        <f t="shared" si="7"/>
        <v>1615189.6946603572</v>
      </c>
      <c r="M57" s="1">
        <f t="shared" si="3"/>
        <v>8264633.1085570883</v>
      </c>
      <c r="N57" s="4">
        <f t="shared" si="4"/>
        <v>10830536.453558091</v>
      </c>
    </row>
    <row r="58" spans="4:16" x14ac:dyDescent="0.25">
      <c r="D58">
        <v>56</v>
      </c>
      <c r="E58">
        <f t="shared" si="0"/>
        <v>0.64096473505682472</v>
      </c>
      <c r="F58">
        <f>Assumptions!B63</f>
        <v>10</v>
      </c>
      <c r="H58" s="1">
        <f t="shared" si="1"/>
        <v>1600000</v>
      </c>
      <c r="I58" s="1">
        <f t="shared" si="2"/>
        <v>1033721.4045826286</v>
      </c>
      <c r="J58">
        <f t="shared" si="5"/>
        <v>10</v>
      </c>
      <c r="K58" s="1">
        <f t="shared" si="6"/>
        <v>2500000</v>
      </c>
      <c r="L58" s="1">
        <f t="shared" si="7"/>
        <v>1602411.8376420618</v>
      </c>
      <c r="M58" s="1">
        <f t="shared" si="3"/>
        <v>9230536.4535580911</v>
      </c>
      <c r="N58" s="4">
        <f t="shared" si="4"/>
        <v>11804142.047472879</v>
      </c>
    </row>
    <row r="59" spans="4:16" x14ac:dyDescent="0.25">
      <c r="D59">
        <v>57</v>
      </c>
      <c r="E59">
        <f t="shared" si="0"/>
        <v>0.63589402678930573</v>
      </c>
      <c r="F59">
        <f>Assumptions!B64</f>
        <v>10</v>
      </c>
      <c r="H59" s="1">
        <f t="shared" si="1"/>
        <v>1600000</v>
      </c>
      <c r="I59" s="1">
        <f t="shared" si="2"/>
        <v>1025543.5760909196</v>
      </c>
      <c r="J59">
        <f t="shared" si="5"/>
        <v>10</v>
      </c>
      <c r="K59" s="1">
        <f t="shared" si="6"/>
        <v>2500000</v>
      </c>
      <c r="L59" s="1">
        <f t="shared" si="7"/>
        <v>1589735.0669732643</v>
      </c>
      <c r="M59" s="1">
        <f t="shared" si="3"/>
        <v>10204142.047472879</v>
      </c>
      <c r="N59" s="4">
        <f t="shared" si="4"/>
        <v>12785511.309115909</v>
      </c>
    </row>
    <row r="60" spans="4:16" x14ac:dyDescent="0.25">
      <c r="D60">
        <v>58</v>
      </c>
      <c r="E60">
        <f t="shared" si="0"/>
        <v>0.63086343318165494</v>
      </c>
      <c r="F60">
        <f>Assumptions!B65</f>
        <v>10</v>
      </c>
      <c r="H60" s="1">
        <f t="shared" si="1"/>
        <v>1600000</v>
      </c>
      <c r="I60" s="1">
        <f t="shared" si="2"/>
        <v>1017430.4428628891</v>
      </c>
      <c r="J60">
        <f t="shared" si="5"/>
        <v>10</v>
      </c>
      <c r="K60" s="1">
        <f t="shared" si="6"/>
        <v>2500000</v>
      </c>
      <c r="L60" s="1">
        <f t="shared" si="7"/>
        <v>1577158.5829541374</v>
      </c>
      <c r="M60" s="1">
        <f t="shared" si="3"/>
        <v>11185511.309115909</v>
      </c>
      <c r="N60" s="4">
        <f t="shared" si="4"/>
        <v>13774706.14706389</v>
      </c>
    </row>
    <row r="61" spans="4:16" x14ac:dyDescent="0.25">
      <c r="D61">
        <v>59</v>
      </c>
      <c r="E61">
        <f t="shared" si="0"/>
        <v>0.62587263688452932</v>
      </c>
      <c r="F61">
        <f>Assumptions!B66</f>
        <v>10</v>
      </c>
      <c r="H61" s="1">
        <f t="shared" si="1"/>
        <v>1600000</v>
      </c>
      <c r="I61" s="1">
        <f t="shared" si="2"/>
        <v>1009381.4930906479</v>
      </c>
      <c r="J61">
        <f t="shared" si="5"/>
        <v>10</v>
      </c>
      <c r="K61" s="1">
        <f t="shared" si="6"/>
        <v>2500000</v>
      </c>
      <c r="L61" s="1">
        <f t="shared" si="7"/>
        <v>1564681.5922113233</v>
      </c>
      <c r="M61" s="1">
        <f t="shared" si="3"/>
        <v>12174706.14706389</v>
      </c>
      <c r="N61" s="4">
        <f t="shared" si="4"/>
        <v>14771788.963561216</v>
      </c>
    </row>
    <row r="62" spans="4:16" x14ac:dyDescent="0.25">
      <c r="D62">
        <v>60</v>
      </c>
      <c r="E62">
        <f t="shared" si="0"/>
        <v>0.62092132305915493</v>
      </c>
      <c r="F62">
        <f>Assumptions!B67</f>
        <v>10</v>
      </c>
      <c r="H62" s="1">
        <f t="shared" si="1"/>
        <v>1600000</v>
      </c>
      <c r="I62" s="1">
        <f t="shared" si="2"/>
        <v>1001396.219015247</v>
      </c>
      <c r="J62">
        <f t="shared" si="5"/>
        <v>10</v>
      </c>
      <c r="K62" s="1">
        <f t="shared" si="6"/>
        <v>2500000</v>
      </c>
      <c r="L62" s="1">
        <f t="shared" si="7"/>
        <v>1552303.3076478874</v>
      </c>
      <c r="M62" s="1">
        <f t="shared" si="3"/>
        <v>13171788.963561216</v>
      </c>
      <c r="N62" s="4">
        <f t="shared" si="4"/>
        <v>15776822.658456538</v>
      </c>
    </row>
    <row r="63" spans="4:16" x14ac:dyDescent="0.25">
      <c r="D63">
        <v>61</v>
      </c>
      <c r="E63">
        <f t="shared" si="0"/>
        <v>0.6160091793574648</v>
      </c>
      <c r="F63">
        <f>Assumptions!B68</f>
        <v>0</v>
      </c>
      <c r="H63" s="1">
        <f t="shared" si="1"/>
        <v>0</v>
      </c>
      <c r="I63" s="1">
        <f t="shared" si="2"/>
        <v>0</v>
      </c>
      <c r="J63">
        <f t="shared" si="5"/>
        <v>10</v>
      </c>
      <c r="K63" s="1">
        <f t="shared" si="6"/>
        <v>2500000</v>
      </c>
      <c r="L63" s="1">
        <f t="shared" si="7"/>
        <v>1540022.948393662</v>
      </c>
      <c r="M63" s="1">
        <f t="shared" si="3"/>
        <v>15776822.658456538</v>
      </c>
      <c r="N63" s="4">
        <f t="shared" si="4"/>
        <v>18402629.25785698</v>
      </c>
    </row>
    <row r="64" spans="4:16" x14ac:dyDescent="0.25">
      <c r="D64">
        <v>62</v>
      </c>
      <c r="E64">
        <f t="shared" si="0"/>
        <v>0.61113589590239514</v>
      </c>
      <c r="F64">
        <f>Assumptions!B69</f>
        <v>0</v>
      </c>
      <c r="H64" s="1">
        <f t="shared" si="1"/>
        <v>0</v>
      </c>
      <c r="I64" s="1">
        <f t="shared" si="2"/>
        <v>0</v>
      </c>
      <c r="J64">
        <f t="shared" si="5"/>
        <v>10</v>
      </c>
      <c r="K64" s="1">
        <f t="shared" si="6"/>
        <v>2500000</v>
      </c>
      <c r="L64" s="1">
        <f t="shared" si="7"/>
        <v>1527839.7397559879</v>
      </c>
      <c r="M64" s="1">
        <f t="shared" si="3"/>
        <v>18402629.25785698</v>
      </c>
      <c r="N64" s="10">
        <f t="shared" si="4"/>
        <v>21049374.407820184</v>
      </c>
    </row>
    <row r="65" spans="4:18" x14ac:dyDescent="0.25">
      <c r="D65">
        <v>63</v>
      </c>
      <c r="E65">
        <f t="shared" si="0"/>
        <v>0.60630116526833744</v>
      </c>
      <c r="F65">
        <f>Assumptions!B70</f>
        <v>0</v>
      </c>
      <c r="H65" s="1">
        <f t="shared" si="1"/>
        <v>0</v>
      </c>
      <c r="I65" s="1">
        <f t="shared" si="2"/>
        <v>0</v>
      </c>
      <c r="J65">
        <f t="shared" si="5"/>
        <v>10</v>
      </c>
      <c r="K65" s="1">
        <f t="shared" si="6"/>
        <v>2500000</v>
      </c>
      <c r="L65" s="1">
        <f t="shared" si="7"/>
        <v>1515752.9131708436</v>
      </c>
      <c r="M65" s="1">
        <f t="shared" si="3"/>
        <v>21049374.407820184</v>
      </c>
      <c r="N65" s="6">
        <f t="shared" si="4"/>
        <v>23717225.075288717</v>
      </c>
      <c r="O65" s="9" t="s">
        <v>39</v>
      </c>
      <c r="P65" t="s">
        <v>33</v>
      </c>
      <c r="Q65">
        <f>D65</f>
        <v>63</v>
      </c>
      <c r="R65" t="s">
        <v>19</v>
      </c>
    </row>
    <row r="66" spans="4:18" x14ac:dyDescent="0.25">
      <c r="D66" s="13">
        <v>64</v>
      </c>
      <c r="E66" s="13">
        <f t="shared" si="0"/>
        <v>0.60150468246174438</v>
      </c>
      <c r="F66" s="13">
        <f>Assumptions!B71</f>
        <v>0</v>
      </c>
      <c r="G66" s="13"/>
      <c r="H66" s="14">
        <f t="shared" si="1"/>
        <v>0</v>
      </c>
      <c r="I66" s="14">
        <f t="shared" si="2"/>
        <v>0</v>
      </c>
      <c r="J66" s="13">
        <f t="shared" si="5"/>
        <v>0</v>
      </c>
      <c r="K66" s="14">
        <f t="shared" si="6"/>
        <v>0</v>
      </c>
      <c r="L66" s="14">
        <f t="shared" si="7"/>
        <v>0</v>
      </c>
      <c r="M66" s="14"/>
      <c r="N66" s="16">
        <f t="shared" si="4"/>
        <v>23906349.558622986</v>
      </c>
    </row>
    <row r="67" spans="4:18" x14ac:dyDescent="0.25">
      <c r="D67" s="13">
        <v>65</v>
      </c>
      <c r="E67" s="13">
        <f t="shared" si="0"/>
        <v>0.59674614490188971</v>
      </c>
      <c r="F67" s="13">
        <f>Assumptions!B72</f>
        <v>0</v>
      </c>
      <c r="G67" s="13"/>
      <c r="H67" s="14">
        <f t="shared" si="1"/>
        <v>0</v>
      </c>
      <c r="I67" s="14">
        <f t="shared" si="2"/>
        <v>0</v>
      </c>
      <c r="J67" s="13">
        <f t="shared" si="5"/>
        <v>0</v>
      </c>
      <c r="K67" s="14">
        <f t="shared" si="6"/>
        <v>0</v>
      </c>
      <c r="L67" s="14">
        <f t="shared" si="7"/>
        <v>0</v>
      </c>
      <c r="M67" s="14"/>
      <c r="N67" s="16">
        <f t="shared" si="4"/>
        <v>24096982.147145908</v>
      </c>
    </row>
    <row r="68" spans="4:18" x14ac:dyDescent="0.25">
      <c r="D68" s="13">
        <v>66</v>
      </c>
      <c r="E68" s="13">
        <f t="shared" ref="E68:E71" si="8">(1+$B$5)^-(D68/12)</f>
        <v>0.59202525240178083</v>
      </c>
      <c r="F68" s="13">
        <f>Assumptions!B73</f>
        <v>0</v>
      </c>
      <c r="G68" s="13"/>
      <c r="H68" s="14">
        <f t="shared" ref="H68:H70" si="9">F68*$B$2</f>
        <v>0</v>
      </c>
      <c r="I68" s="14">
        <f t="shared" ref="I68:I70" si="10">H68*E67</f>
        <v>0</v>
      </c>
      <c r="J68" s="13">
        <f t="shared" si="5"/>
        <v>0</v>
      </c>
      <c r="K68" s="14">
        <f t="shared" si="6"/>
        <v>0</v>
      </c>
      <c r="L68" s="14">
        <f t="shared" si="7"/>
        <v>0</v>
      </c>
      <c r="M68" s="14"/>
      <c r="N68" s="16">
        <f t="shared" ref="N68:N70" si="11">(N67-H68)*(1+$B$5)^(1/12)+K68</f>
        <v>24289134.866700038</v>
      </c>
    </row>
    <row r="69" spans="4:18" x14ac:dyDescent="0.25">
      <c r="D69" s="13">
        <v>67</v>
      </c>
      <c r="E69" s="13">
        <f t="shared" si="8"/>
        <v>0.58734170714922085</v>
      </c>
      <c r="F69" s="13">
        <f>Assumptions!B74</f>
        <v>0</v>
      </c>
      <c r="G69" s="13"/>
      <c r="H69" s="14">
        <f t="shared" si="9"/>
        <v>0</v>
      </c>
      <c r="I69" s="14">
        <f t="shared" si="10"/>
        <v>0</v>
      </c>
      <c r="J69" s="13">
        <f t="shared" si="5"/>
        <v>0</v>
      </c>
      <c r="K69" s="14">
        <f t="shared" si="6"/>
        <v>0</v>
      </c>
      <c r="L69" s="14">
        <f t="shared" si="7"/>
        <v>0</v>
      </c>
      <c r="M69" s="14"/>
      <c r="N69" s="16">
        <f t="shared" si="11"/>
        <v>24482819.839023687</v>
      </c>
    </row>
    <row r="70" spans="4:18" x14ac:dyDescent="0.25">
      <c r="D70" s="13">
        <v>68</v>
      </c>
      <c r="E70" s="13">
        <f t="shared" si="8"/>
        <v>0.58269521368802246</v>
      </c>
      <c r="F70" s="13">
        <f>Assumptions!B75</f>
        <v>0</v>
      </c>
      <c r="G70" s="13"/>
      <c r="H70" s="14">
        <f t="shared" si="9"/>
        <v>0</v>
      </c>
      <c r="I70" s="14">
        <f t="shared" si="10"/>
        <v>0</v>
      </c>
      <c r="J70" s="13">
        <f t="shared" ref="J70" si="12">F67</f>
        <v>0</v>
      </c>
      <c r="K70" s="14">
        <f t="shared" ref="K70:K71" si="13">J70*$B$3</f>
        <v>0</v>
      </c>
      <c r="L70" s="14">
        <f t="shared" ref="L70" si="14">K70*E70</f>
        <v>0</v>
      </c>
      <c r="M70" s="14"/>
      <c r="N70" s="16">
        <f t="shared" si="11"/>
        <v>24678049.282515611</v>
      </c>
    </row>
    <row r="71" spans="4:18" x14ac:dyDescent="0.25">
      <c r="D71" s="13">
        <v>69</v>
      </c>
      <c r="E71" s="13">
        <f t="shared" si="8"/>
        <v>0.57808547889936879</v>
      </c>
      <c r="F71" s="13">
        <f>Assumptions!B76</f>
        <v>0</v>
      </c>
      <c r="G71" s="13"/>
      <c r="H71" s="14">
        <f t="shared" ref="H71" si="15">F71*$B$2</f>
        <v>0</v>
      </c>
      <c r="I71" s="14">
        <f t="shared" ref="I71" si="16">H71*E70</f>
        <v>0</v>
      </c>
      <c r="J71" s="13">
        <f t="shared" ref="J71" si="17">F68</f>
        <v>0</v>
      </c>
      <c r="K71" s="14">
        <f t="shared" si="13"/>
        <v>0</v>
      </c>
      <c r="L71" s="14">
        <f t="shared" ref="L71" si="18">K71*E71</f>
        <v>0</v>
      </c>
      <c r="M71" s="14"/>
      <c r="N71" s="16">
        <f t="shared" ref="N71" si="19">(N70-H71)*(1+$B$5)^(1/12)+K71</f>
        <v>24874835.513005801</v>
      </c>
    </row>
    <row r="72" spans="4:18" x14ac:dyDescent="0.25">
      <c r="D72" t="s">
        <v>12</v>
      </c>
      <c r="I72" s="5">
        <f>SUM(I2:I71)</f>
        <v>101668126.31678808</v>
      </c>
      <c r="L72" s="5">
        <f>SUM(L2:L71)</f>
        <v>116047907.51686701</v>
      </c>
      <c r="M72" s="5"/>
    </row>
    <row r="73" spans="4:18" x14ac:dyDescent="0.25">
      <c r="L73" s="4">
        <f>L72-I72</f>
        <v>14379781.200078934</v>
      </c>
      <c r="M73" s="4" t="s">
        <v>14</v>
      </c>
      <c r="N73" s="4">
        <f>N71*(1+$B$5)^-(D71/12)</f>
        <v>14379781.200078985</v>
      </c>
      <c r="O73" s="9" t="s">
        <v>39</v>
      </c>
      <c r="P73" t="s">
        <v>34</v>
      </c>
      <c r="Q73" s="11">
        <v>0.27089999999999997</v>
      </c>
      <c r="R73" t="s">
        <v>18</v>
      </c>
    </row>
  </sheetData>
  <mergeCells count="1">
    <mergeCell ref="P47:P5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topLeftCell="A49" zoomScale="75" zoomScaleNormal="75" workbookViewId="0">
      <selection activeCell="O66" sqref="O66"/>
    </sheetView>
  </sheetViews>
  <sheetFormatPr defaultRowHeight="15" x14ac:dyDescent="0.25"/>
  <cols>
    <col min="1" max="1" width="32.5703125" bestFit="1" customWidth="1"/>
    <col min="2" max="2" width="13.85546875" bestFit="1" customWidth="1"/>
    <col min="6" max="6" width="8.140625" bestFit="1" customWidth="1"/>
    <col min="7" max="7" width="13.85546875" bestFit="1" customWidth="1"/>
    <col min="8" max="8" width="12.7109375" bestFit="1" customWidth="1"/>
    <col min="9" max="9" width="15.140625" hidden="1" customWidth="1"/>
    <col min="10" max="10" width="7.42578125" bestFit="1" customWidth="1"/>
    <col min="11" max="11" width="12.7109375" bestFit="1" customWidth="1"/>
    <col min="12" max="12" width="15.140625" hidden="1" customWidth="1"/>
    <col min="13" max="13" width="15.140625" customWidth="1"/>
    <col min="14" max="14" width="16.85546875" bestFit="1" customWidth="1"/>
    <col min="15" max="15" width="4" bestFit="1" customWidth="1"/>
    <col min="16" max="16" width="39.42578125" bestFit="1" customWidth="1"/>
  </cols>
  <sheetData>
    <row r="1" spans="1:14" ht="60" x14ac:dyDescent="0.25">
      <c r="A1" t="s">
        <v>0</v>
      </c>
      <c r="B1" s="1">
        <v>25000000</v>
      </c>
      <c r="D1" t="s">
        <v>15</v>
      </c>
      <c r="E1" t="s">
        <v>10</v>
      </c>
      <c r="F1" s="3" t="s">
        <v>5</v>
      </c>
      <c r="G1" s="3" t="s">
        <v>0</v>
      </c>
      <c r="H1" s="3" t="s">
        <v>6</v>
      </c>
      <c r="I1" s="3" t="s">
        <v>7</v>
      </c>
      <c r="J1" s="3" t="s">
        <v>11</v>
      </c>
      <c r="K1" s="3" t="s">
        <v>8</v>
      </c>
      <c r="L1" s="3" t="s">
        <v>9</v>
      </c>
      <c r="M1" s="3" t="s">
        <v>23</v>
      </c>
      <c r="N1" s="3" t="s">
        <v>13</v>
      </c>
    </row>
    <row r="2" spans="1:14" x14ac:dyDescent="0.25">
      <c r="A2" t="s">
        <v>1</v>
      </c>
      <c r="B2" s="1">
        <v>160000</v>
      </c>
      <c r="D2">
        <v>0</v>
      </c>
      <c r="E2">
        <f>(1+$B$5)^-(D2/12)</f>
        <v>1</v>
      </c>
      <c r="G2" s="1">
        <f>B1</f>
        <v>25000000</v>
      </c>
      <c r="H2" s="1"/>
      <c r="I2" s="1">
        <f>G2</f>
        <v>25000000</v>
      </c>
      <c r="K2" s="1"/>
      <c r="L2" s="1"/>
      <c r="M2" s="1"/>
      <c r="N2" s="4">
        <f>-G2</f>
        <v>-25000000</v>
      </c>
    </row>
    <row r="3" spans="1:14" x14ac:dyDescent="0.25">
      <c r="A3" t="s">
        <v>2</v>
      </c>
      <c r="B3" s="1">
        <v>250000</v>
      </c>
      <c r="D3">
        <v>1</v>
      </c>
      <c r="E3">
        <f>(1+$B$5)^-(D3/12)</f>
        <v>0.99060039794300325</v>
      </c>
      <c r="F3">
        <f>Assumptions!B8</f>
        <v>10</v>
      </c>
      <c r="H3" s="1">
        <f>F3*$B$2</f>
        <v>1600000</v>
      </c>
      <c r="I3" s="1">
        <f>H3*E2</f>
        <v>1600000</v>
      </c>
      <c r="K3" s="1"/>
      <c r="L3" s="1"/>
      <c r="M3" s="12">
        <f>IF(N2&lt;0,$B$5,$B$6)</f>
        <v>0.12</v>
      </c>
      <c r="N3" s="4">
        <f>(N2-H3)*(1+M3)^(1/12)+K3</f>
        <v>-26852401.892059907</v>
      </c>
    </row>
    <row r="4" spans="1:14" x14ac:dyDescent="0.25">
      <c r="A4" t="s">
        <v>3</v>
      </c>
      <c r="B4" s="2">
        <v>1</v>
      </c>
      <c r="D4">
        <v>2</v>
      </c>
      <c r="E4">
        <f t="shared" ref="E4:E67" si="0">(1+$B$5)^-(D4/12)</f>
        <v>0.98128914840483661</v>
      </c>
      <c r="F4">
        <f>Assumptions!B9</f>
        <v>10</v>
      </c>
      <c r="H4" s="1">
        <f t="shared" ref="H4:H67" si="1">F4*$B$2</f>
        <v>1600000</v>
      </c>
      <c r="I4" s="1">
        <f t="shared" ref="I4:I67" si="2">H4*E3</f>
        <v>1584960.6367088051</v>
      </c>
      <c r="K4" s="1"/>
      <c r="L4" s="1"/>
      <c r="M4" s="12">
        <f t="shared" ref="M4:M67" si="3">IF(N3&lt;0,$B$5,$B$6)</f>
        <v>0.12</v>
      </c>
      <c r="N4" s="4">
        <f t="shared" ref="N4:N67" si="4">(N3-H4)*(1+M4)^(1/12)+K4</f>
        <v>-28722380.842105202</v>
      </c>
    </row>
    <row r="5" spans="1:14" x14ac:dyDescent="0.25">
      <c r="A5" t="s">
        <v>21</v>
      </c>
      <c r="B5" s="11">
        <v>0.12</v>
      </c>
      <c r="D5">
        <v>3</v>
      </c>
      <c r="E5">
        <f t="shared" si="0"/>
        <v>0.972065420906982</v>
      </c>
      <c r="F5">
        <f>Assumptions!B10</f>
        <v>10</v>
      </c>
      <c r="H5" s="1">
        <f t="shared" si="1"/>
        <v>1600000</v>
      </c>
      <c r="I5" s="1">
        <f t="shared" si="2"/>
        <v>1570062.6374477386</v>
      </c>
      <c r="J5">
        <f>F2</f>
        <v>0</v>
      </c>
      <c r="K5" s="1">
        <f>J5*$B$3</f>
        <v>0</v>
      </c>
      <c r="L5" s="1">
        <f>K5*E5</f>
        <v>0</v>
      </c>
      <c r="M5" s="12">
        <f t="shared" si="3"/>
        <v>0.12</v>
      </c>
      <c r="N5" s="4">
        <f t="shared" si="4"/>
        <v>-30610103.635199506</v>
      </c>
    </row>
    <row r="6" spans="1:14" x14ac:dyDescent="0.25">
      <c r="A6" t="s">
        <v>22</v>
      </c>
      <c r="B6" s="11">
        <v>0.06</v>
      </c>
      <c r="D6">
        <v>4</v>
      </c>
      <c r="E6">
        <f t="shared" si="0"/>
        <v>0.96292839277708941</v>
      </c>
      <c r="F6">
        <f>Assumptions!B11</f>
        <v>10</v>
      </c>
      <c r="H6" s="1">
        <f t="shared" si="1"/>
        <v>1600000</v>
      </c>
      <c r="I6" s="1">
        <f t="shared" si="2"/>
        <v>1555304.6734511713</v>
      </c>
      <c r="J6">
        <f t="shared" ref="J6:J69" si="5">F3</f>
        <v>10</v>
      </c>
      <c r="K6" s="1">
        <f t="shared" ref="K6:K69" si="6">J6*$B$3</f>
        <v>2500000</v>
      </c>
      <c r="L6" s="1">
        <f t="shared" ref="L6:L69" si="7">K6*E6</f>
        <v>2407320.9819427235</v>
      </c>
      <c r="M6" s="12">
        <f t="shared" si="3"/>
        <v>0.12</v>
      </c>
      <c r="N6" s="4">
        <f t="shared" si="4"/>
        <v>-30015738.638995375</v>
      </c>
    </row>
    <row r="7" spans="1:14" x14ac:dyDescent="0.25">
      <c r="D7">
        <v>5</v>
      </c>
      <c r="E7">
        <f t="shared" si="0"/>
        <v>0.95387724907560134</v>
      </c>
      <c r="F7">
        <f>Assumptions!B12</f>
        <v>10</v>
      </c>
      <c r="H7" s="1">
        <f t="shared" si="1"/>
        <v>1600000</v>
      </c>
      <c r="I7" s="1">
        <f t="shared" si="2"/>
        <v>1540685.4284433431</v>
      </c>
      <c r="J7">
        <f t="shared" si="5"/>
        <v>10</v>
      </c>
      <c r="K7" s="1">
        <f t="shared" si="6"/>
        <v>2500000</v>
      </c>
      <c r="L7" s="1">
        <f t="shared" si="7"/>
        <v>2384693.1226890031</v>
      </c>
      <c r="M7" s="12">
        <f t="shared" si="3"/>
        <v>0.12</v>
      </c>
      <c r="N7" s="4">
        <f t="shared" si="4"/>
        <v>-29415733.836414699</v>
      </c>
    </row>
    <row r="8" spans="1:14" x14ac:dyDescent="0.25">
      <c r="A8" s="7"/>
      <c r="D8">
        <v>6</v>
      </c>
      <c r="E8">
        <f t="shared" si="0"/>
        <v>0.94491118252306794</v>
      </c>
      <c r="F8">
        <f>Assumptions!B13</f>
        <v>10</v>
      </c>
      <c r="H8" s="1">
        <f t="shared" si="1"/>
        <v>1600000</v>
      </c>
      <c r="I8" s="1">
        <f t="shared" si="2"/>
        <v>1526203.5985209621</v>
      </c>
      <c r="J8">
        <f t="shared" si="5"/>
        <v>10</v>
      </c>
      <c r="K8" s="1">
        <f t="shared" si="6"/>
        <v>2500000</v>
      </c>
      <c r="L8" s="1">
        <f t="shared" si="7"/>
        <v>2362277.9563076696</v>
      </c>
      <c r="M8" s="12">
        <f t="shared" si="3"/>
        <v>0.12</v>
      </c>
      <c r="N8" s="4">
        <f t="shared" si="4"/>
        <v>-28810035.71250258</v>
      </c>
    </row>
    <row r="9" spans="1:14" x14ac:dyDescent="0.25">
      <c r="A9" s="8"/>
      <c r="D9">
        <v>7</v>
      </c>
      <c r="E9">
        <f t="shared" si="0"/>
        <v>0.93602939342814506</v>
      </c>
      <c r="F9">
        <f>Assumptions!B14</f>
        <v>10</v>
      </c>
      <c r="H9" s="1">
        <f t="shared" si="1"/>
        <v>1600000</v>
      </c>
      <c r="I9" s="1">
        <f t="shared" si="2"/>
        <v>1511857.8920369088</v>
      </c>
      <c r="J9">
        <f t="shared" si="5"/>
        <v>10</v>
      </c>
      <c r="K9" s="1">
        <f t="shared" si="6"/>
        <v>2500000</v>
      </c>
      <c r="L9" s="1">
        <f t="shared" si="7"/>
        <v>2340073.4835703624</v>
      </c>
      <c r="M9" s="12">
        <f t="shared" si="3"/>
        <v>0.12</v>
      </c>
      <c r="N9" s="4">
        <f t="shared" si="4"/>
        <v>-28198590.244511794</v>
      </c>
    </row>
    <row r="10" spans="1:14" x14ac:dyDescent="0.25">
      <c r="D10">
        <v>8</v>
      </c>
      <c r="E10">
        <f t="shared" si="0"/>
        <v>0.92723108961626854</v>
      </c>
      <c r="F10">
        <f>Assumptions!B15</f>
        <v>10</v>
      </c>
      <c r="H10" s="1">
        <f t="shared" si="1"/>
        <v>1600000</v>
      </c>
      <c r="I10" s="1">
        <f t="shared" si="2"/>
        <v>1497647.0294850322</v>
      </c>
      <c r="J10">
        <f t="shared" si="5"/>
        <v>10</v>
      </c>
      <c r="K10" s="1">
        <f t="shared" si="6"/>
        <v>2500000</v>
      </c>
      <c r="L10" s="1">
        <f t="shared" si="7"/>
        <v>2318077.7240406713</v>
      </c>
      <c r="M10" s="12">
        <f t="shared" si="3"/>
        <v>0.12</v>
      </c>
      <c r="N10" s="4">
        <f t="shared" si="4"/>
        <v>-27581342.897084452</v>
      </c>
    </row>
    <row r="11" spans="1:14" x14ac:dyDescent="0.25">
      <c r="D11">
        <v>9</v>
      </c>
      <c r="E11">
        <f t="shared" si="0"/>
        <v>0.91851548635900027</v>
      </c>
      <c r="F11">
        <f>Assumptions!B16</f>
        <v>10</v>
      </c>
      <c r="H11" s="1">
        <f t="shared" si="1"/>
        <v>1600000</v>
      </c>
      <c r="I11" s="1">
        <f t="shared" si="2"/>
        <v>1483569.7433860297</v>
      </c>
      <c r="J11">
        <f t="shared" si="5"/>
        <v>10</v>
      </c>
      <c r="K11" s="1">
        <f t="shared" si="6"/>
        <v>2500000</v>
      </c>
      <c r="L11" s="1">
        <f t="shared" si="7"/>
        <v>2296288.7158975005</v>
      </c>
      <c r="M11" s="12">
        <f t="shared" si="3"/>
        <v>0.12</v>
      </c>
      <c r="N11" s="4">
        <f t="shared" si="4"/>
        <v>-26958238.617387954</v>
      </c>
    </row>
    <row r="12" spans="1:14" x14ac:dyDescent="0.25">
      <c r="D12">
        <v>10</v>
      </c>
      <c r="E12">
        <f t="shared" si="0"/>
        <v>0.90988180630403681</v>
      </c>
      <c r="F12">
        <f>Assumptions!B17</f>
        <v>10</v>
      </c>
      <c r="H12" s="1">
        <f t="shared" si="1"/>
        <v>1600000</v>
      </c>
      <c r="I12" s="1">
        <f t="shared" si="2"/>
        <v>1469624.7781744003</v>
      </c>
      <c r="J12">
        <f t="shared" si="5"/>
        <v>10</v>
      </c>
      <c r="K12" s="1">
        <f t="shared" si="6"/>
        <v>2500000</v>
      </c>
      <c r="L12" s="1">
        <f t="shared" si="7"/>
        <v>2274704.5157600921</v>
      </c>
      <c r="M12" s="12">
        <f t="shared" si="3"/>
        <v>0.12</v>
      </c>
      <c r="N12" s="4">
        <f t="shared" si="4"/>
        <v>-26329221.830204763</v>
      </c>
    </row>
    <row r="13" spans="1:14" x14ac:dyDescent="0.25">
      <c r="D13">
        <v>11</v>
      </c>
      <c r="E13">
        <f t="shared" si="0"/>
        <v>0.90132927940587759</v>
      </c>
      <c r="F13">
        <f>Assumptions!B18</f>
        <v>10</v>
      </c>
      <c r="H13" s="1">
        <f t="shared" si="1"/>
        <v>1600000</v>
      </c>
      <c r="I13" s="1">
        <f t="shared" si="2"/>
        <v>1455810.890086459</v>
      </c>
      <c r="J13">
        <f t="shared" si="5"/>
        <v>10</v>
      </c>
      <c r="K13" s="1">
        <f t="shared" si="6"/>
        <v>2500000</v>
      </c>
      <c r="L13" s="1">
        <f t="shared" si="7"/>
        <v>2253323.1985146939</v>
      </c>
      <c r="M13" s="12">
        <f t="shared" si="3"/>
        <v>0.12</v>
      </c>
      <c r="N13" s="4">
        <f t="shared" si="4"/>
        <v>-25694236.432975613</v>
      </c>
    </row>
    <row r="14" spans="1:14" x14ac:dyDescent="0.25">
      <c r="D14">
        <v>12</v>
      </c>
      <c r="E14">
        <f t="shared" si="0"/>
        <v>0.89285714285714279</v>
      </c>
      <c r="F14">
        <f>Assumptions!B19</f>
        <v>10</v>
      </c>
      <c r="H14" s="1">
        <f t="shared" si="1"/>
        <v>1600000</v>
      </c>
      <c r="I14" s="1">
        <f t="shared" si="2"/>
        <v>1442126.8470494042</v>
      </c>
      <c r="J14">
        <f t="shared" si="5"/>
        <v>10</v>
      </c>
      <c r="K14" s="1">
        <f t="shared" si="6"/>
        <v>2500000</v>
      </c>
      <c r="L14" s="1">
        <f t="shared" si="7"/>
        <v>2232142.8571428568</v>
      </c>
      <c r="M14" s="12">
        <f t="shared" si="3"/>
        <v>0.12</v>
      </c>
      <c r="N14" s="4">
        <f t="shared" si="4"/>
        <v>-25053225.790795669</v>
      </c>
    </row>
    <row r="15" spans="1:14" x14ac:dyDescent="0.25">
      <c r="D15">
        <v>13</v>
      </c>
      <c r="E15">
        <f t="shared" si="0"/>
        <v>0.88446464102053857</v>
      </c>
      <c r="F15">
        <f>Assumptions!B20</f>
        <v>10</v>
      </c>
      <c r="H15" s="1">
        <f t="shared" si="1"/>
        <v>1600000</v>
      </c>
      <c r="I15" s="1">
        <f t="shared" si="2"/>
        <v>1428571.4285714284</v>
      </c>
      <c r="J15">
        <f t="shared" si="5"/>
        <v>10</v>
      </c>
      <c r="K15" s="1">
        <f t="shared" si="6"/>
        <v>2500000</v>
      </c>
      <c r="L15" s="1">
        <f t="shared" si="7"/>
        <v>2211161.6025513466</v>
      </c>
      <c r="M15" s="12">
        <f t="shared" si="3"/>
        <v>0.12</v>
      </c>
      <c r="N15" s="4">
        <f t="shared" si="4"/>
        <v>-24406132.731363218</v>
      </c>
    </row>
    <row r="16" spans="1:14" x14ac:dyDescent="0.25">
      <c r="D16">
        <v>14</v>
      </c>
      <c r="E16">
        <f t="shared" si="0"/>
        <v>0.87615102536146106</v>
      </c>
      <c r="F16">
        <f>Assumptions!B21</f>
        <v>10</v>
      </c>
      <c r="H16" s="1">
        <f t="shared" si="1"/>
        <v>1600000</v>
      </c>
      <c r="I16" s="1">
        <f t="shared" si="2"/>
        <v>1415143.4256328617</v>
      </c>
      <c r="J16">
        <f t="shared" si="5"/>
        <v>10</v>
      </c>
      <c r="K16" s="1">
        <f t="shared" si="6"/>
        <v>2500000</v>
      </c>
      <c r="L16" s="1">
        <f t="shared" si="7"/>
        <v>2190377.5634036525</v>
      </c>
      <c r="M16" s="12">
        <f t="shared" si="3"/>
        <v>0.12</v>
      </c>
      <c r="N16" s="4">
        <f t="shared" si="4"/>
        <v>-23752899.539880406</v>
      </c>
    </row>
    <row r="17" spans="4:14" x14ac:dyDescent="0.25">
      <c r="D17">
        <v>15</v>
      </c>
      <c r="E17">
        <f t="shared" si="0"/>
        <v>0.8679155543812338</v>
      </c>
      <c r="F17">
        <f>Assumptions!B22</f>
        <v>10</v>
      </c>
      <c r="H17" s="1">
        <f t="shared" si="1"/>
        <v>1600000</v>
      </c>
      <c r="I17" s="1">
        <f t="shared" si="2"/>
        <v>1401841.6405783377</v>
      </c>
      <c r="J17">
        <f t="shared" si="5"/>
        <v>10</v>
      </c>
      <c r="K17" s="1">
        <f t="shared" si="6"/>
        <v>2500000</v>
      </c>
      <c r="L17" s="1">
        <f t="shared" si="7"/>
        <v>2169788.8859530846</v>
      </c>
      <c r="M17" s="12">
        <f t="shared" si="3"/>
        <v>0.12</v>
      </c>
      <c r="N17" s="4">
        <f t="shared" si="4"/>
        <v>-23093467.953905616</v>
      </c>
    </row>
    <row r="18" spans="4:14" x14ac:dyDescent="0.25">
      <c r="D18">
        <v>16</v>
      </c>
      <c r="E18">
        <f t="shared" si="0"/>
        <v>0.85975749355097253</v>
      </c>
      <c r="F18">
        <f>Assumptions!B23</f>
        <v>10</v>
      </c>
      <c r="H18" s="1">
        <f t="shared" si="1"/>
        <v>1600000</v>
      </c>
      <c r="I18" s="1">
        <f t="shared" si="2"/>
        <v>1388664.8870099741</v>
      </c>
      <c r="J18">
        <f t="shared" si="5"/>
        <v>10</v>
      </c>
      <c r="K18" s="1">
        <f t="shared" si="6"/>
        <v>2500000</v>
      </c>
      <c r="L18" s="1">
        <f t="shared" si="7"/>
        <v>2149393.7338774311</v>
      </c>
      <c r="M18" s="12">
        <f t="shared" si="3"/>
        <v>0.12</v>
      </c>
      <c r="N18" s="4">
        <f t="shared" si="4"/>
        <v>-22427779.158156987</v>
      </c>
    </row>
    <row r="19" spans="4:14" x14ac:dyDescent="0.25">
      <c r="D19">
        <v>17</v>
      </c>
      <c r="E19">
        <f t="shared" si="0"/>
        <v>0.85167611524607267</v>
      </c>
      <c r="F19">
        <f>Assumptions!B24</f>
        <v>10</v>
      </c>
      <c r="H19" s="1">
        <f t="shared" si="1"/>
        <v>1600000</v>
      </c>
      <c r="I19" s="1">
        <f t="shared" si="2"/>
        <v>1375611.9896815561</v>
      </c>
      <c r="J19">
        <f t="shared" si="5"/>
        <v>10</v>
      </c>
      <c r="K19" s="1">
        <f t="shared" si="6"/>
        <v>2500000</v>
      </c>
      <c r="L19" s="1">
        <f t="shared" si="7"/>
        <v>2129190.2881151815</v>
      </c>
      <c r="M19" s="12">
        <f t="shared" si="3"/>
        <v>0.12</v>
      </c>
      <c r="N19" s="4">
        <f t="shared" si="4"/>
        <v>-21755773.779266629</v>
      </c>
    </row>
    <row r="20" spans="4:14" x14ac:dyDescent="0.25">
      <c r="D20">
        <v>18</v>
      </c>
      <c r="E20">
        <f t="shared" si="0"/>
        <v>0.84367069868131062</v>
      </c>
      <c r="F20">
        <f>Assumptions!B25</f>
        <v>10</v>
      </c>
      <c r="H20" s="1">
        <f t="shared" si="1"/>
        <v>1600000</v>
      </c>
      <c r="I20" s="1">
        <f t="shared" si="2"/>
        <v>1362681.7843937164</v>
      </c>
      <c r="J20">
        <f t="shared" si="5"/>
        <v>10</v>
      </c>
      <c r="K20" s="1">
        <f t="shared" si="6"/>
        <v>2500000</v>
      </c>
      <c r="L20" s="1">
        <f t="shared" si="7"/>
        <v>2109176.7467032764</v>
      </c>
      <c r="M20" s="12">
        <f t="shared" si="3"/>
        <v>0.12</v>
      </c>
      <c r="N20" s="4">
        <f t="shared" si="4"/>
        <v>-21077391.880485054</v>
      </c>
    </row>
    <row r="21" spans="4:14" x14ac:dyDescent="0.25">
      <c r="D21">
        <v>19</v>
      </c>
      <c r="E21">
        <f t="shared" si="0"/>
        <v>0.835740529846558</v>
      </c>
      <c r="F21">
        <f>Assumptions!B26</f>
        <v>10</v>
      </c>
      <c r="H21" s="1">
        <f t="shared" si="1"/>
        <v>1600000</v>
      </c>
      <c r="I21" s="1">
        <f t="shared" si="2"/>
        <v>1349873.117890097</v>
      </c>
      <c r="J21">
        <f t="shared" si="5"/>
        <v>10</v>
      </c>
      <c r="K21" s="1">
        <f t="shared" si="6"/>
        <v>2500000</v>
      </c>
      <c r="L21" s="1">
        <f t="shared" si="7"/>
        <v>2089351.3246163949</v>
      </c>
      <c r="M21" s="12">
        <f t="shared" si="3"/>
        <v>0.12</v>
      </c>
      <c r="N21" s="4">
        <f t="shared" si="4"/>
        <v>-20392572.956335373</v>
      </c>
    </row>
    <row r="22" spans="4:14" x14ac:dyDescent="0.25">
      <c r="D22">
        <v>20</v>
      </c>
      <c r="E22">
        <f t="shared" si="0"/>
        <v>0.82788490144309679</v>
      </c>
      <c r="F22">
        <f>Assumptions!B27</f>
        <v>10</v>
      </c>
      <c r="H22" s="1">
        <f t="shared" si="1"/>
        <v>1600000</v>
      </c>
      <c r="I22" s="1">
        <f t="shared" si="2"/>
        <v>1337184.8477544929</v>
      </c>
      <c r="J22">
        <f t="shared" si="5"/>
        <v>10</v>
      </c>
      <c r="K22" s="1">
        <f t="shared" si="6"/>
        <v>2500000</v>
      </c>
      <c r="L22" s="1">
        <f t="shared" si="7"/>
        <v>2069712.253607742</v>
      </c>
      <c r="M22" s="12">
        <f t="shared" si="3"/>
        <v>0.12</v>
      </c>
      <c r="N22" s="4">
        <f t="shared" si="4"/>
        <v>-19701255.92721675</v>
      </c>
    </row>
    <row r="23" spans="4:14" x14ac:dyDescent="0.25">
      <c r="D23">
        <v>21</v>
      </c>
      <c r="E23">
        <f t="shared" si="0"/>
        <v>0.82010311282053572</v>
      </c>
      <c r="F23">
        <f>Assumptions!B28</f>
        <v>10</v>
      </c>
      <c r="H23" s="1">
        <f t="shared" si="1"/>
        <v>1600000</v>
      </c>
      <c r="I23" s="1">
        <f t="shared" si="2"/>
        <v>1324615.8423089548</v>
      </c>
      <c r="J23">
        <f t="shared" si="5"/>
        <v>10</v>
      </c>
      <c r="K23" s="1">
        <f t="shared" si="6"/>
        <v>2500000</v>
      </c>
      <c r="L23" s="1">
        <f t="shared" si="7"/>
        <v>2050257.7820513393</v>
      </c>
      <c r="M23" s="12">
        <f t="shared" si="3"/>
        <v>0.12</v>
      </c>
      <c r="N23" s="4">
        <f t="shared" si="4"/>
        <v>-19003379.133956671</v>
      </c>
    </row>
    <row r="24" spans="4:14" x14ac:dyDescent="0.25">
      <c r="D24">
        <v>22</v>
      </c>
      <c r="E24">
        <f t="shared" si="0"/>
        <v>0.81239446991431852</v>
      </c>
      <c r="F24">
        <f>Assumptions!B29</f>
        <v>10</v>
      </c>
      <c r="H24" s="1">
        <f t="shared" si="1"/>
        <v>1600000</v>
      </c>
      <c r="I24" s="1">
        <f t="shared" si="2"/>
        <v>1312164.9805128572</v>
      </c>
      <c r="J24">
        <f t="shared" si="5"/>
        <v>10</v>
      </c>
      <c r="K24" s="1">
        <f t="shared" si="6"/>
        <v>2500000</v>
      </c>
      <c r="L24" s="1">
        <f t="shared" si="7"/>
        <v>2030986.1747857963</v>
      </c>
      <c r="M24" s="12">
        <f t="shared" si="3"/>
        <v>0.12</v>
      </c>
      <c r="N24" s="4">
        <f t="shared" si="4"/>
        <v>-18298880.332311496</v>
      </c>
    </row>
    <row r="25" spans="4:14" x14ac:dyDescent="0.25">
      <c r="D25">
        <v>23</v>
      </c>
      <c r="E25">
        <f t="shared" si="0"/>
        <v>0.8047582851838192</v>
      </c>
      <c r="F25">
        <f>Assumptions!B30</f>
        <v>10</v>
      </c>
      <c r="H25" s="1">
        <f t="shared" si="1"/>
        <v>1600000</v>
      </c>
      <c r="I25" s="1">
        <f t="shared" si="2"/>
        <v>1299831.1518629096</v>
      </c>
      <c r="J25">
        <f t="shared" si="5"/>
        <v>10</v>
      </c>
      <c r="K25" s="1">
        <f t="shared" si="6"/>
        <v>2500000</v>
      </c>
      <c r="L25" s="1">
        <f t="shared" si="7"/>
        <v>2011895.712959548</v>
      </c>
      <c r="M25" s="12">
        <f t="shared" si="3"/>
        <v>0.12</v>
      </c>
      <c r="N25" s="4">
        <f t="shared" si="4"/>
        <v>-17587696.687414847</v>
      </c>
    </row>
    <row r="26" spans="4:14" x14ac:dyDescent="0.25">
      <c r="D26">
        <v>24</v>
      </c>
      <c r="E26">
        <f t="shared" si="0"/>
        <v>0.79719387755102034</v>
      </c>
      <c r="F26">
        <f>Assumptions!B31</f>
        <v>10</v>
      </c>
      <c r="H26" s="1">
        <f t="shared" si="1"/>
        <v>1600000</v>
      </c>
      <c r="I26" s="1">
        <f t="shared" si="2"/>
        <v>1287613.2562941108</v>
      </c>
      <c r="J26">
        <f t="shared" si="5"/>
        <v>10</v>
      </c>
      <c r="K26" s="1">
        <f t="shared" si="6"/>
        <v>2500000</v>
      </c>
      <c r="L26" s="1">
        <f t="shared" si="7"/>
        <v>1992984.6938775508</v>
      </c>
      <c r="M26" s="12">
        <f t="shared" si="3"/>
        <v>0.12</v>
      </c>
      <c r="N26" s="4">
        <f t="shared" si="4"/>
        <v>-16869764.768173311</v>
      </c>
    </row>
    <row r="27" spans="4:14" x14ac:dyDescent="0.25">
      <c r="D27">
        <v>25</v>
      </c>
      <c r="E27">
        <f t="shared" si="0"/>
        <v>0.78970057233976654</v>
      </c>
      <c r="F27">
        <f>Assumptions!B32</f>
        <v>10</v>
      </c>
      <c r="H27" s="1">
        <f t="shared" si="1"/>
        <v>1600000</v>
      </c>
      <c r="I27" s="1">
        <f t="shared" si="2"/>
        <v>1275510.2040816324</v>
      </c>
      <c r="J27">
        <f t="shared" si="5"/>
        <v>10</v>
      </c>
      <c r="K27" s="1">
        <f t="shared" si="6"/>
        <v>2500000</v>
      </c>
      <c r="L27" s="1">
        <f t="shared" si="7"/>
        <v>1974251.4308494164</v>
      </c>
      <c r="M27" s="12">
        <f t="shared" si="3"/>
        <v>0.12</v>
      </c>
      <c r="N27" s="4">
        <f t="shared" si="4"/>
        <v>-16145020.541608963</v>
      </c>
    </row>
    <row r="28" spans="4:14" x14ac:dyDescent="0.25">
      <c r="D28">
        <v>26</v>
      </c>
      <c r="E28">
        <f t="shared" si="0"/>
        <v>0.78227770121559026</v>
      </c>
      <c r="F28">
        <f>Assumptions!B33</f>
        <v>10</v>
      </c>
      <c r="H28" s="1">
        <f t="shared" si="1"/>
        <v>1600000</v>
      </c>
      <c r="I28" s="1">
        <f t="shared" si="2"/>
        <v>1263520.9157436264</v>
      </c>
      <c r="J28">
        <f t="shared" si="5"/>
        <v>10</v>
      </c>
      <c r="K28" s="1">
        <f t="shared" si="6"/>
        <v>2500000</v>
      </c>
      <c r="L28" s="1">
        <f t="shared" si="7"/>
        <v>1955694.2530389756</v>
      </c>
      <c r="M28" s="12">
        <f t="shared" si="3"/>
        <v>0.12</v>
      </c>
      <c r="N28" s="4">
        <f t="shared" si="4"/>
        <v>-15413399.367148213</v>
      </c>
    </row>
    <row r="29" spans="4:14" x14ac:dyDescent="0.25">
      <c r="D29">
        <v>27</v>
      </c>
      <c r="E29">
        <f t="shared" si="0"/>
        <v>0.77492460212610159</v>
      </c>
      <c r="F29">
        <f>Assumptions!B34</f>
        <v>10</v>
      </c>
      <c r="H29" s="1">
        <f t="shared" si="1"/>
        <v>1600000</v>
      </c>
      <c r="I29" s="1">
        <f t="shared" si="2"/>
        <v>1251644.3219449443</v>
      </c>
      <c r="J29">
        <f t="shared" si="5"/>
        <v>10</v>
      </c>
      <c r="K29" s="1">
        <f t="shared" si="6"/>
        <v>2500000</v>
      </c>
      <c r="L29" s="1">
        <f t="shared" si="7"/>
        <v>1937311.505315254</v>
      </c>
      <c r="M29" s="12">
        <f t="shared" si="3"/>
        <v>0.12</v>
      </c>
      <c r="N29" s="4">
        <f t="shared" si="4"/>
        <v>-14674835.99085645</v>
      </c>
    </row>
    <row r="30" spans="4:14" x14ac:dyDescent="0.25">
      <c r="D30">
        <v>28</v>
      </c>
      <c r="E30">
        <f t="shared" si="0"/>
        <v>0.76764061924193971</v>
      </c>
      <c r="F30">
        <f>Assumptions!B35</f>
        <v>10</v>
      </c>
      <c r="H30" s="1">
        <f t="shared" si="1"/>
        <v>1600000</v>
      </c>
      <c r="I30" s="1">
        <f t="shared" si="2"/>
        <v>1239879.3634017624</v>
      </c>
      <c r="J30">
        <f t="shared" si="5"/>
        <v>10</v>
      </c>
      <c r="K30" s="1">
        <f t="shared" si="6"/>
        <v>2500000</v>
      </c>
      <c r="L30" s="1">
        <f t="shared" si="7"/>
        <v>1919101.5481048492</v>
      </c>
      <c r="M30" s="12">
        <f t="shared" si="3"/>
        <v>0.12</v>
      </c>
      <c r="N30" s="4">
        <f t="shared" si="4"/>
        <v>-13929264.539617987</v>
      </c>
    </row>
    <row r="31" spans="4:14" x14ac:dyDescent="0.25">
      <c r="D31">
        <v>29</v>
      </c>
      <c r="E31">
        <f t="shared" si="0"/>
        <v>0.76042510289827903</v>
      </c>
      <c r="F31">
        <f>Assumptions!B36</f>
        <v>10</v>
      </c>
      <c r="H31" s="1">
        <f t="shared" si="1"/>
        <v>1600000</v>
      </c>
      <c r="I31" s="1">
        <f t="shared" si="2"/>
        <v>1228224.9907871035</v>
      </c>
      <c r="J31">
        <f t="shared" si="5"/>
        <v>10</v>
      </c>
      <c r="K31" s="1">
        <f t="shared" si="6"/>
        <v>2500000</v>
      </c>
      <c r="L31" s="1">
        <f t="shared" si="7"/>
        <v>1901062.7572456975</v>
      </c>
      <c r="M31" s="12">
        <f t="shared" si="3"/>
        <v>0.12</v>
      </c>
      <c r="N31" s="4">
        <f t="shared" si="4"/>
        <v>-13176618.515260786</v>
      </c>
    </row>
    <row r="32" spans="4:14" x14ac:dyDescent="0.25">
      <c r="D32">
        <v>30</v>
      </c>
      <c r="E32">
        <f t="shared" si="0"/>
        <v>0.75327740953688449</v>
      </c>
      <c r="F32">
        <f>Assumptions!B37</f>
        <v>10</v>
      </c>
      <c r="H32" s="1">
        <f t="shared" si="1"/>
        <v>1600000</v>
      </c>
      <c r="I32" s="1">
        <f t="shared" si="2"/>
        <v>1216680.1646372464</v>
      </c>
      <c r="J32">
        <f t="shared" si="5"/>
        <v>10</v>
      </c>
      <c r="K32" s="1">
        <f t="shared" si="6"/>
        <v>2500000</v>
      </c>
      <c r="L32" s="1">
        <f t="shared" si="7"/>
        <v>1883193.5238422111</v>
      </c>
      <c r="M32" s="12">
        <f t="shared" si="3"/>
        <v>0.12</v>
      </c>
      <c r="N32" s="4">
        <f t="shared" si="4"/>
        <v>-12416830.788625421</v>
      </c>
    </row>
    <row r="33" spans="4:15" x14ac:dyDescent="0.25">
      <c r="D33">
        <v>31</v>
      </c>
      <c r="E33">
        <f t="shared" si="0"/>
        <v>0.74619690164871233</v>
      </c>
      <c r="F33">
        <f>Assumptions!B38</f>
        <v>10</v>
      </c>
      <c r="H33" s="1">
        <f t="shared" si="1"/>
        <v>1600000</v>
      </c>
      <c r="I33" s="1">
        <f t="shared" si="2"/>
        <v>1205243.8552590152</v>
      </c>
      <c r="J33">
        <f t="shared" si="5"/>
        <v>10</v>
      </c>
      <c r="K33" s="1">
        <f t="shared" si="6"/>
        <v>2500000</v>
      </c>
      <c r="L33" s="1">
        <f t="shared" si="7"/>
        <v>1865492.2541217809</v>
      </c>
      <c r="M33" s="12">
        <f t="shared" si="3"/>
        <v>0.12</v>
      </c>
      <c r="N33" s="4">
        <f t="shared" si="4"/>
        <v>-11649833.593577776</v>
      </c>
    </row>
    <row r="34" spans="4:15" x14ac:dyDescent="0.25">
      <c r="D34">
        <v>32</v>
      </c>
      <c r="E34">
        <f t="shared" si="0"/>
        <v>0.73918294771705073</v>
      </c>
      <c r="F34">
        <f>Assumptions!B39</f>
        <v>10</v>
      </c>
      <c r="H34" s="1">
        <f t="shared" si="1"/>
        <v>1600000</v>
      </c>
      <c r="I34" s="1">
        <f t="shared" si="2"/>
        <v>1193915.0426379398</v>
      </c>
      <c r="J34">
        <f t="shared" si="5"/>
        <v>10</v>
      </c>
      <c r="K34" s="1">
        <f t="shared" si="6"/>
        <v>2500000</v>
      </c>
      <c r="L34" s="1">
        <f t="shared" si="7"/>
        <v>1847957.3692926269</v>
      </c>
      <c r="M34" s="12">
        <f t="shared" si="3"/>
        <v>0.12</v>
      </c>
      <c r="N34" s="4">
        <f t="shared" si="4"/>
        <v>-10875558.520964919</v>
      </c>
    </row>
    <row r="35" spans="4:15" x14ac:dyDescent="0.25">
      <c r="D35">
        <v>33</v>
      </c>
      <c r="E35">
        <f t="shared" si="0"/>
        <v>0.73223492216119268</v>
      </c>
      <c r="F35">
        <f>Assumptions!B40</f>
        <v>10</v>
      </c>
      <c r="H35" s="1">
        <f t="shared" si="1"/>
        <v>1600000</v>
      </c>
      <c r="I35" s="1">
        <f t="shared" si="2"/>
        <v>1182692.7163472811</v>
      </c>
      <c r="J35">
        <f t="shared" si="5"/>
        <v>10</v>
      </c>
      <c r="K35" s="1">
        <f t="shared" si="6"/>
        <v>2500000</v>
      </c>
      <c r="L35" s="1">
        <f t="shared" si="7"/>
        <v>1830587.3054029818</v>
      </c>
      <c r="M35" s="12">
        <f t="shared" si="3"/>
        <v>0.12</v>
      </c>
      <c r="N35" s="4">
        <f t="shared" si="4"/>
        <v>-10093936.512513628</v>
      </c>
    </row>
    <row r="36" spans="4:15" x14ac:dyDescent="0.25">
      <c r="D36">
        <v>34</v>
      </c>
      <c r="E36">
        <f t="shared" si="0"/>
        <v>0.72535220528064148</v>
      </c>
      <c r="F36">
        <f>Assumptions!B41</f>
        <v>10</v>
      </c>
      <c r="H36" s="1">
        <f t="shared" si="1"/>
        <v>1600000</v>
      </c>
      <c r="I36" s="1">
        <f t="shared" si="2"/>
        <v>1171575.8754579083</v>
      </c>
      <c r="J36">
        <f t="shared" si="5"/>
        <v>10</v>
      </c>
      <c r="K36" s="1">
        <f t="shared" si="6"/>
        <v>2500000</v>
      </c>
      <c r="L36" s="1">
        <f t="shared" si="7"/>
        <v>1813380.5132016037</v>
      </c>
      <c r="M36" s="12">
        <f t="shared" si="3"/>
        <v>0.12</v>
      </c>
      <c r="N36" s="4">
        <f t="shared" si="4"/>
        <v>-9304897.8546710294</v>
      </c>
    </row>
    <row r="37" spans="4:15" x14ac:dyDescent="0.25">
      <c r="D37">
        <v>35</v>
      </c>
      <c r="E37">
        <f t="shared" si="0"/>
        <v>0.71853418319983853</v>
      </c>
      <c r="F37">
        <f>Assumptions!B42</f>
        <v>10</v>
      </c>
      <c r="H37" s="1">
        <f t="shared" si="1"/>
        <v>1600000</v>
      </c>
      <c r="I37" s="1">
        <f t="shared" si="2"/>
        <v>1160563.5284490264</v>
      </c>
      <c r="J37">
        <f t="shared" si="5"/>
        <v>10</v>
      </c>
      <c r="K37" s="1">
        <f t="shared" si="6"/>
        <v>2500000</v>
      </c>
      <c r="L37" s="1">
        <f t="shared" si="7"/>
        <v>1796335.4579995964</v>
      </c>
      <c r="M37" s="12">
        <f t="shared" si="3"/>
        <v>0.12</v>
      </c>
      <c r="N37" s="4">
        <f t="shared" si="4"/>
        <v>-8508372.1723867822</v>
      </c>
    </row>
    <row r="38" spans="4:15" x14ac:dyDescent="0.25">
      <c r="D38">
        <v>36</v>
      </c>
      <c r="E38">
        <f t="shared" si="0"/>
        <v>0.71178024781341087</v>
      </c>
      <c r="F38">
        <f>Assumptions!B43</f>
        <v>10</v>
      </c>
      <c r="H38" s="1">
        <f t="shared" si="1"/>
        <v>1600000</v>
      </c>
      <c r="I38" s="1">
        <f t="shared" si="2"/>
        <v>1149654.6931197417</v>
      </c>
      <c r="J38">
        <f t="shared" si="5"/>
        <v>10</v>
      </c>
      <c r="K38" s="1">
        <f t="shared" si="6"/>
        <v>2500000</v>
      </c>
      <c r="L38" s="1">
        <f t="shared" si="7"/>
        <v>1779450.6195335272</v>
      </c>
      <c r="M38" s="12">
        <f t="shared" si="3"/>
        <v>0.12</v>
      </c>
      <c r="N38" s="4">
        <f t="shared" si="4"/>
        <v>-7704288.4228362627</v>
      </c>
    </row>
    <row r="39" spans="4:15" x14ac:dyDescent="0.25">
      <c r="D39">
        <v>37</v>
      </c>
      <c r="E39">
        <f t="shared" si="0"/>
        <v>0.70508979673193428</v>
      </c>
      <c r="F39">
        <f>Assumptions!B44</f>
        <v>10</v>
      </c>
      <c r="H39" s="1">
        <f t="shared" si="1"/>
        <v>1600000</v>
      </c>
      <c r="I39" s="1">
        <f t="shared" si="2"/>
        <v>1138848.3965014573</v>
      </c>
      <c r="J39">
        <f t="shared" si="5"/>
        <v>10</v>
      </c>
      <c r="K39" s="1">
        <f t="shared" si="6"/>
        <v>2500000</v>
      </c>
      <c r="L39" s="1">
        <f t="shared" si="7"/>
        <v>1762724.4918298358</v>
      </c>
      <c r="M39" s="12">
        <f t="shared" si="3"/>
        <v>0.12</v>
      </c>
      <c r="N39" s="4">
        <f t="shared" si="4"/>
        <v>-6892574.8890841939</v>
      </c>
    </row>
    <row r="40" spans="4:15" x14ac:dyDescent="0.25">
      <c r="D40">
        <v>38</v>
      </c>
      <c r="E40">
        <f t="shared" si="0"/>
        <v>0.69846223322820555</v>
      </c>
      <c r="F40">
        <f>Assumptions!B45</f>
        <v>10</v>
      </c>
      <c r="H40" s="1">
        <f t="shared" si="1"/>
        <v>1600000</v>
      </c>
      <c r="I40" s="1">
        <f t="shared" si="2"/>
        <v>1128143.6747710949</v>
      </c>
      <c r="J40">
        <f t="shared" si="5"/>
        <v>10</v>
      </c>
      <c r="K40" s="1">
        <f t="shared" si="6"/>
        <v>2500000</v>
      </c>
      <c r="L40" s="1">
        <f t="shared" si="7"/>
        <v>1746155.5830705138</v>
      </c>
      <c r="M40" s="12">
        <f t="shared" si="3"/>
        <v>0.12</v>
      </c>
      <c r="N40" s="4">
        <f t="shared" si="4"/>
        <v>-6073159.1736881528</v>
      </c>
    </row>
    <row r="41" spans="4:15" x14ac:dyDescent="0.25">
      <c r="D41">
        <v>39</v>
      </c>
      <c r="E41">
        <f t="shared" si="0"/>
        <v>0.69189696618401919</v>
      </c>
      <c r="F41">
        <f>Assumptions!B46</f>
        <v>10</v>
      </c>
      <c r="H41" s="1">
        <f t="shared" si="1"/>
        <v>1600000</v>
      </c>
      <c r="I41" s="1">
        <f t="shared" si="2"/>
        <v>1117539.5731651289</v>
      </c>
      <c r="J41">
        <f t="shared" si="5"/>
        <v>10</v>
      </c>
      <c r="K41" s="1">
        <f t="shared" si="6"/>
        <v>2500000</v>
      </c>
      <c r="L41" s="1">
        <f t="shared" si="7"/>
        <v>1729742.415460048</v>
      </c>
      <c r="M41" s="12">
        <f t="shared" si="3"/>
        <v>0.12</v>
      </c>
      <c r="N41" s="4">
        <f t="shared" si="4"/>
        <v>-5245968.1922413763</v>
      </c>
    </row>
    <row r="42" spans="4:15" x14ac:dyDescent="0.25">
      <c r="D42">
        <v>40</v>
      </c>
      <c r="E42">
        <f t="shared" si="0"/>
        <v>0.68539341003744614</v>
      </c>
      <c r="F42">
        <f>Assumptions!B47</f>
        <v>10</v>
      </c>
      <c r="H42" s="1">
        <f t="shared" si="1"/>
        <v>1600000</v>
      </c>
      <c r="I42" s="1">
        <f t="shared" si="2"/>
        <v>1107035.1458944308</v>
      </c>
      <c r="J42">
        <f t="shared" si="5"/>
        <v>10</v>
      </c>
      <c r="K42" s="1">
        <f t="shared" si="6"/>
        <v>2500000</v>
      </c>
      <c r="L42" s="1">
        <f t="shared" si="7"/>
        <v>1713483.5250936153</v>
      </c>
      <c r="M42" s="12">
        <f t="shared" si="3"/>
        <v>0.12</v>
      </c>
      <c r="N42" s="4">
        <f t="shared" si="4"/>
        <v>-4410928.1668542968</v>
      </c>
    </row>
    <row r="43" spans="4:15" x14ac:dyDescent="0.25">
      <c r="D43">
        <v>41</v>
      </c>
      <c r="E43">
        <f t="shared" si="0"/>
        <v>0.67895098473060622</v>
      </c>
      <c r="F43">
        <f>Assumptions!B48</f>
        <v>10</v>
      </c>
      <c r="H43" s="1">
        <f t="shared" si="1"/>
        <v>1600000</v>
      </c>
      <c r="I43" s="1">
        <f t="shared" si="2"/>
        <v>1096629.4560599138</v>
      </c>
      <c r="J43">
        <f t="shared" si="5"/>
        <v>10</v>
      </c>
      <c r="K43" s="1">
        <f t="shared" si="6"/>
        <v>2500000</v>
      </c>
      <c r="L43" s="1">
        <f t="shared" si="7"/>
        <v>1697377.4618265156</v>
      </c>
      <c r="M43" s="12">
        <f t="shared" si="3"/>
        <v>0.12</v>
      </c>
      <c r="N43" s="4">
        <f t="shared" si="4"/>
        <v>-3567964.6195742302</v>
      </c>
    </row>
    <row r="44" spans="4:15" x14ac:dyDescent="0.25">
      <c r="D44">
        <v>42</v>
      </c>
      <c r="E44">
        <f t="shared" si="0"/>
        <v>0.67256911565793243</v>
      </c>
      <c r="F44">
        <f>Assumptions!B49</f>
        <v>10</v>
      </c>
      <c r="H44" s="1">
        <f t="shared" si="1"/>
        <v>1600000</v>
      </c>
      <c r="I44" s="1">
        <f t="shared" si="2"/>
        <v>1086321.5755689701</v>
      </c>
      <c r="J44">
        <f t="shared" si="5"/>
        <v>10</v>
      </c>
      <c r="K44" s="1">
        <f t="shared" si="6"/>
        <v>2500000</v>
      </c>
      <c r="L44" s="1">
        <f t="shared" si="7"/>
        <v>1681422.789144831</v>
      </c>
      <c r="M44" s="12">
        <f t="shared" si="3"/>
        <v>0.12</v>
      </c>
      <c r="N44" s="4">
        <f t="shared" si="4"/>
        <v>-2717002.365742621</v>
      </c>
    </row>
    <row r="45" spans="4:15" x14ac:dyDescent="0.25">
      <c r="D45">
        <v>43</v>
      </c>
      <c r="E45">
        <f t="shared" si="0"/>
        <v>0.66624723361492177</v>
      </c>
      <c r="F45">
        <f>Assumptions!B50</f>
        <v>10</v>
      </c>
      <c r="H45" s="1">
        <f t="shared" si="1"/>
        <v>1600000</v>
      </c>
      <c r="I45" s="1">
        <f t="shared" si="2"/>
        <v>1076110.5850526919</v>
      </c>
      <c r="J45">
        <f t="shared" si="5"/>
        <v>10</v>
      </c>
      <c r="K45" s="1">
        <f t="shared" si="6"/>
        <v>2500000</v>
      </c>
      <c r="L45" s="1">
        <f t="shared" si="7"/>
        <v>1665618.0840373044</v>
      </c>
      <c r="M45" s="12">
        <f t="shared" si="3"/>
        <v>0.12</v>
      </c>
      <c r="N45" s="4">
        <f t="shared" si="4"/>
        <v>-1857965.5072892578</v>
      </c>
    </row>
    <row r="46" spans="4:15" x14ac:dyDescent="0.25">
      <c r="D46">
        <v>44</v>
      </c>
      <c r="E46">
        <f t="shared" si="0"/>
        <v>0.65998477474736661</v>
      </c>
      <c r="F46">
        <f>Assumptions!B51</f>
        <v>10</v>
      </c>
      <c r="H46" s="1">
        <f t="shared" si="1"/>
        <v>1600000</v>
      </c>
      <c r="I46" s="1">
        <f t="shared" si="2"/>
        <v>1065995.5737838747</v>
      </c>
      <c r="J46">
        <f t="shared" si="5"/>
        <v>10</v>
      </c>
      <c r="K46" s="1">
        <f t="shared" si="6"/>
        <v>2500000</v>
      </c>
      <c r="L46" s="1">
        <f t="shared" si="7"/>
        <v>1649961.9368684166</v>
      </c>
      <c r="M46" s="12">
        <f t="shared" si="3"/>
        <v>0.12</v>
      </c>
      <c r="N46" s="4">
        <f t="shared" si="4"/>
        <v>-990777.42596285604</v>
      </c>
      <c r="O46" s="9"/>
    </row>
    <row r="47" spans="4:15" x14ac:dyDescent="0.25">
      <c r="D47">
        <v>45</v>
      </c>
      <c r="E47">
        <f t="shared" si="0"/>
        <v>0.65378118050106482</v>
      </c>
      <c r="F47">
        <f>Assumptions!B52</f>
        <v>10</v>
      </c>
      <c r="H47" s="1">
        <f t="shared" si="1"/>
        <v>1600000</v>
      </c>
      <c r="I47" s="1">
        <f t="shared" si="2"/>
        <v>1055975.6395957866</v>
      </c>
      <c r="J47">
        <f t="shared" si="5"/>
        <v>10</v>
      </c>
      <c r="K47" s="1">
        <f t="shared" si="6"/>
        <v>2500000</v>
      </c>
      <c r="L47" s="1">
        <f t="shared" si="7"/>
        <v>1634452.9512526621</v>
      </c>
      <c r="M47" s="12">
        <f t="shared" si="3"/>
        <v>0.12</v>
      </c>
      <c r="N47" s="4">
        <f t="shared" si="4"/>
        <v>-115360.77649740968</v>
      </c>
    </row>
    <row r="48" spans="4:15" x14ac:dyDescent="0.25">
      <c r="D48">
        <v>46</v>
      </c>
      <c r="E48">
        <f t="shared" si="0"/>
        <v>0.64763589757200124</v>
      </c>
      <c r="F48">
        <f>Assumptions!B53</f>
        <v>10</v>
      </c>
      <c r="H48" s="1">
        <f t="shared" si="1"/>
        <v>1600000</v>
      </c>
      <c r="I48" s="1">
        <f t="shared" si="2"/>
        <v>1046049.8888017037</v>
      </c>
      <c r="J48">
        <f t="shared" si="5"/>
        <v>10</v>
      </c>
      <c r="K48" s="1">
        <f t="shared" si="6"/>
        <v>2500000</v>
      </c>
      <c r="L48" s="1">
        <f t="shared" si="7"/>
        <v>1619089.7439300031</v>
      </c>
      <c r="M48" s="12">
        <f t="shared" si="3"/>
        <v>0.12</v>
      </c>
      <c r="N48" s="4">
        <f t="shared" si="4"/>
        <v>768362.52028630092</v>
      </c>
    </row>
    <row r="49" spans="4:14" x14ac:dyDescent="0.25">
      <c r="D49">
        <v>47</v>
      </c>
      <c r="E49">
        <f t="shared" si="0"/>
        <v>0.64154837785699859</v>
      </c>
      <c r="F49">
        <f>Assumptions!B54</f>
        <v>10</v>
      </c>
      <c r="H49" s="1">
        <f t="shared" si="1"/>
        <v>1600000</v>
      </c>
      <c r="I49" s="1">
        <f t="shared" si="2"/>
        <v>1036217.436115202</v>
      </c>
      <c r="J49">
        <f t="shared" si="5"/>
        <v>10</v>
      </c>
      <c r="K49" s="1">
        <f t="shared" si="6"/>
        <v>2500000</v>
      </c>
      <c r="L49" s="1">
        <f t="shared" si="7"/>
        <v>1603870.9446424965</v>
      </c>
      <c r="M49" s="12">
        <f t="shared" si="3"/>
        <v>0.06</v>
      </c>
      <c r="N49" s="4">
        <f t="shared" si="4"/>
        <v>1664314.4828017601</v>
      </c>
    </row>
    <row r="50" spans="4:14" x14ac:dyDescent="0.25">
      <c r="D50">
        <v>48</v>
      </c>
      <c r="E50">
        <f t="shared" si="0"/>
        <v>0.63551807840483121</v>
      </c>
      <c r="F50">
        <f>Assumptions!B55</f>
        <v>10</v>
      </c>
      <c r="H50" s="1">
        <f t="shared" si="1"/>
        <v>1600000</v>
      </c>
      <c r="I50" s="1">
        <f t="shared" si="2"/>
        <v>1026477.4045711977</v>
      </c>
      <c r="J50">
        <f t="shared" si="5"/>
        <v>10</v>
      </c>
      <c r="K50" s="1">
        <f t="shared" si="6"/>
        <v>2500000</v>
      </c>
      <c r="L50" s="1">
        <f t="shared" si="7"/>
        <v>1588795.1960120781</v>
      </c>
      <c r="M50" s="12">
        <f t="shared" si="3"/>
        <v>0.06</v>
      </c>
      <c r="N50" s="4">
        <f t="shared" si="4"/>
        <v>2564627.5367988814</v>
      </c>
    </row>
    <row r="51" spans="4:14" x14ac:dyDescent="0.25">
      <c r="D51">
        <v>49</v>
      </c>
      <c r="E51">
        <f t="shared" si="0"/>
        <v>0.62954446136779851</v>
      </c>
      <c r="F51">
        <f>Assumptions!B56</f>
        <v>10</v>
      </c>
      <c r="H51" s="1">
        <f t="shared" si="1"/>
        <v>1600000</v>
      </c>
      <c r="I51" s="1">
        <f t="shared" si="2"/>
        <v>1016828.9254477299</v>
      </c>
      <c r="J51">
        <f t="shared" si="5"/>
        <v>10</v>
      </c>
      <c r="K51" s="1">
        <f t="shared" si="6"/>
        <v>2500000</v>
      </c>
      <c r="L51" s="1">
        <f t="shared" si="7"/>
        <v>1573861.1534194963</v>
      </c>
      <c r="M51" s="12">
        <f t="shared" si="3"/>
        <v>0.06</v>
      </c>
      <c r="N51" s="4">
        <f t="shared" si="4"/>
        <v>3469322.9101109724</v>
      </c>
    </row>
    <row r="52" spans="4:14" x14ac:dyDescent="0.25">
      <c r="D52">
        <v>50</v>
      </c>
      <c r="E52">
        <f t="shared" si="0"/>
        <v>0.62362699395375476</v>
      </c>
      <c r="F52">
        <f>Assumptions!B57</f>
        <v>10</v>
      </c>
      <c r="H52" s="1">
        <f t="shared" si="1"/>
        <v>1600000</v>
      </c>
      <c r="I52" s="1">
        <f t="shared" si="2"/>
        <v>1007271.1381884776</v>
      </c>
      <c r="J52">
        <f t="shared" si="5"/>
        <v>10</v>
      </c>
      <c r="K52" s="1">
        <f t="shared" si="6"/>
        <v>2500000</v>
      </c>
      <c r="L52" s="1">
        <f t="shared" si="7"/>
        <v>1559067.4848843869</v>
      </c>
      <c r="M52" s="12">
        <f t="shared" si="3"/>
        <v>0.06</v>
      </c>
      <c r="N52" s="4">
        <f t="shared" si="4"/>
        <v>4378421.9338988923</v>
      </c>
    </row>
    <row r="53" spans="4:14" x14ac:dyDescent="0.25">
      <c r="D53">
        <v>51</v>
      </c>
      <c r="E53">
        <f t="shared" si="0"/>
        <v>0.61776514837858854</v>
      </c>
      <c r="F53">
        <f>Assumptions!B58</f>
        <v>10</v>
      </c>
      <c r="H53" s="1">
        <f t="shared" si="1"/>
        <v>1600000</v>
      </c>
      <c r="I53" s="1">
        <f t="shared" si="2"/>
        <v>997803.19032600767</v>
      </c>
      <c r="J53">
        <f t="shared" si="5"/>
        <v>10</v>
      </c>
      <c r="K53" s="1">
        <f t="shared" si="6"/>
        <v>2500000</v>
      </c>
      <c r="L53" s="1">
        <f t="shared" si="7"/>
        <v>1544412.8709464713</v>
      </c>
      <c r="M53" s="12">
        <f t="shared" si="3"/>
        <v>0.06</v>
      </c>
      <c r="N53" s="4">
        <f t="shared" si="4"/>
        <v>5291946.0431540031</v>
      </c>
    </row>
    <row r="54" spans="4:14" x14ac:dyDescent="0.25">
      <c r="D54">
        <v>52</v>
      </c>
      <c r="E54">
        <f t="shared" si="0"/>
        <v>0.61195840181914829</v>
      </c>
      <c r="F54">
        <f>Assumptions!B59</f>
        <v>10</v>
      </c>
      <c r="H54" s="1">
        <f t="shared" si="1"/>
        <v>1600000</v>
      </c>
      <c r="I54" s="1">
        <f t="shared" si="2"/>
        <v>988424.2374057417</v>
      </c>
      <c r="J54">
        <f t="shared" si="5"/>
        <v>10</v>
      </c>
      <c r="K54" s="1">
        <f t="shared" si="6"/>
        <v>2500000</v>
      </c>
      <c r="L54" s="1">
        <f t="shared" si="7"/>
        <v>1529896.0045478707</v>
      </c>
      <c r="M54" s="12">
        <f t="shared" si="3"/>
        <v>0.06</v>
      </c>
      <c r="N54" s="4">
        <f t="shared" si="4"/>
        <v>6209916.7772035729</v>
      </c>
    </row>
    <row r="55" spans="4:14" x14ac:dyDescent="0.25">
      <c r="D55">
        <v>53</v>
      </c>
      <c r="E55">
        <f t="shared" si="0"/>
        <v>0.60620623636661264</v>
      </c>
      <c r="F55">
        <f>Assumptions!B60</f>
        <v>10</v>
      </c>
      <c r="H55" s="1">
        <f t="shared" si="1"/>
        <v>1600000</v>
      </c>
      <c r="I55" s="1">
        <f t="shared" si="2"/>
        <v>979133.44291063724</v>
      </c>
      <c r="J55">
        <f t="shared" si="5"/>
        <v>10</v>
      </c>
      <c r="K55" s="1">
        <f t="shared" si="6"/>
        <v>2500000</v>
      </c>
      <c r="L55" s="1">
        <f t="shared" si="7"/>
        <v>1515515.5909165316</v>
      </c>
      <c r="M55" s="12">
        <f t="shared" si="3"/>
        <v>0.06</v>
      </c>
      <c r="N55" s="4">
        <f t="shared" si="4"/>
        <v>7132355.7802186348</v>
      </c>
    </row>
    <row r="56" spans="4:14" x14ac:dyDescent="0.25">
      <c r="D56">
        <v>54</v>
      </c>
      <c r="E56">
        <f t="shared" si="0"/>
        <v>0.60050813898029676</v>
      </c>
      <c r="F56">
        <f>Assumptions!B61</f>
        <v>10</v>
      </c>
      <c r="H56" s="1">
        <f t="shared" si="1"/>
        <v>1600000</v>
      </c>
      <c r="I56" s="1">
        <f t="shared" si="2"/>
        <v>969929.97818658024</v>
      </c>
      <c r="J56">
        <f t="shared" si="5"/>
        <v>10</v>
      </c>
      <c r="K56" s="1">
        <f t="shared" si="6"/>
        <v>2500000</v>
      </c>
      <c r="L56" s="1">
        <f t="shared" si="7"/>
        <v>1501270.3474507418</v>
      </c>
      <c r="M56" s="12">
        <f t="shared" si="3"/>
        <v>0.06</v>
      </c>
      <c r="N56" s="4">
        <f t="shared" si="4"/>
        <v>8059284.8017243166</v>
      </c>
    </row>
    <row r="57" spans="4:14" x14ac:dyDescent="0.25">
      <c r="D57">
        <v>55</v>
      </c>
      <c r="E57">
        <f t="shared" si="0"/>
        <v>0.59486360144189432</v>
      </c>
      <c r="F57">
        <f>Assumptions!B62</f>
        <v>10</v>
      </c>
      <c r="H57" s="1">
        <f t="shared" si="1"/>
        <v>1600000</v>
      </c>
      <c r="I57" s="1">
        <f t="shared" si="2"/>
        <v>960813.02236847486</v>
      </c>
      <c r="J57">
        <f t="shared" si="5"/>
        <v>10</v>
      </c>
      <c r="K57" s="1">
        <f t="shared" si="6"/>
        <v>2500000</v>
      </c>
      <c r="L57" s="1">
        <f t="shared" si="7"/>
        <v>1487159.0036047357</v>
      </c>
      <c r="M57" s="12">
        <f t="shared" si="3"/>
        <v>0.06</v>
      </c>
      <c r="N57" s="4">
        <f t="shared" si="4"/>
        <v>8990725.6971126609</v>
      </c>
    </row>
    <row r="58" spans="4:14" x14ac:dyDescent="0.25">
      <c r="D58">
        <v>56</v>
      </c>
      <c r="E58">
        <f t="shared" si="0"/>
        <v>0.58927212031014864</v>
      </c>
      <c r="F58">
        <f>Assumptions!B63</f>
        <v>10</v>
      </c>
      <c r="H58" s="1">
        <f t="shared" si="1"/>
        <v>1600000</v>
      </c>
      <c r="I58" s="1">
        <f t="shared" si="2"/>
        <v>951781.76230703096</v>
      </c>
      <c r="J58">
        <f t="shared" si="5"/>
        <v>10</v>
      </c>
      <c r="K58" s="1">
        <f t="shared" si="6"/>
        <v>2500000</v>
      </c>
      <c r="L58" s="1">
        <f t="shared" si="7"/>
        <v>1473180.3007753715</v>
      </c>
      <c r="M58" s="12">
        <f t="shared" si="3"/>
        <v>0.06</v>
      </c>
      <c r="N58" s="4">
        <f t="shared" si="4"/>
        <v>9926700.4281579368</v>
      </c>
    </row>
    <row r="59" spans="4:14" x14ac:dyDescent="0.25">
      <c r="D59">
        <v>57</v>
      </c>
      <c r="E59">
        <f t="shared" si="0"/>
        <v>0.5837331968759506</v>
      </c>
      <c r="F59">
        <f>Assumptions!B64</f>
        <v>10</v>
      </c>
      <c r="H59" s="1">
        <f t="shared" si="1"/>
        <v>1600000</v>
      </c>
      <c r="I59" s="1">
        <f t="shared" si="2"/>
        <v>942835.39249623788</v>
      </c>
      <c r="J59">
        <f t="shared" si="5"/>
        <v>10</v>
      </c>
      <c r="K59" s="1">
        <f t="shared" si="6"/>
        <v>2500000</v>
      </c>
      <c r="L59" s="1">
        <f t="shared" si="7"/>
        <v>1459332.9921898765</v>
      </c>
      <c r="M59" s="12">
        <f t="shared" si="3"/>
        <v>0.06</v>
      </c>
      <c r="N59" s="4">
        <f t="shared" si="4"/>
        <v>10867231.063534459</v>
      </c>
    </row>
    <row r="60" spans="4:14" x14ac:dyDescent="0.25">
      <c r="D60">
        <v>58</v>
      </c>
      <c r="E60">
        <f t="shared" si="0"/>
        <v>0.57824633711785822</v>
      </c>
      <c r="F60">
        <f>Assumptions!B65</f>
        <v>10</v>
      </c>
      <c r="H60" s="1">
        <f t="shared" si="1"/>
        <v>1600000</v>
      </c>
      <c r="I60" s="1">
        <f t="shared" si="2"/>
        <v>933973.11500152096</v>
      </c>
      <c r="J60">
        <f t="shared" si="5"/>
        <v>10</v>
      </c>
      <c r="K60" s="1">
        <f t="shared" si="6"/>
        <v>2500000</v>
      </c>
      <c r="L60" s="1">
        <f t="shared" si="7"/>
        <v>1445615.8427946456</v>
      </c>
      <c r="M60" s="12">
        <f t="shared" si="3"/>
        <v>0.06</v>
      </c>
      <c r="N60" s="4">
        <f t="shared" si="4"/>
        <v>11812339.779336931</v>
      </c>
    </row>
    <row r="61" spans="4:14" x14ac:dyDescent="0.25">
      <c r="D61">
        <v>59</v>
      </c>
      <c r="E61">
        <f t="shared" si="0"/>
        <v>0.57281105165803436</v>
      </c>
      <c r="F61">
        <f>Assumptions!B66</f>
        <v>10</v>
      </c>
      <c r="H61" s="1">
        <f t="shared" si="1"/>
        <v>1600000</v>
      </c>
      <c r="I61" s="1">
        <f t="shared" si="2"/>
        <v>925194.13938857312</v>
      </c>
      <c r="J61">
        <f t="shared" si="5"/>
        <v>10</v>
      </c>
      <c r="K61" s="1">
        <f t="shared" si="6"/>
        <v>2500000</v>
      </c>
      <c r="L61" s="1">
        <f t="shared" si="7"/>
        <v>1432027.6291450858</v>
      </c>
      <c r="M61" s="12">
        <f t="shared" si="3"/>
        <v>0.06</v>
      </c>
      <c r="N61" s="4">
        <f t="shared" si="4"/>
        <v>12762048.859603317</v>
      </c>
    </row>
    <row r="62" spans="4:14" x14ac:dyDescent="0.25">
      <c r="D62">
        <v>60</v>
      </c>
      <c r="E62">
        <f t="shared" si="0"/>
        <v>0.56742685571859919</v>
      </c>
      <c r="F62">
        <f>Assumptions!B67</f>
        <v>10</v>
      </c>
      <c r="H62" s="1">
        <f t="shared" si="1"/>
        <v>1600000</v>
      </c>
      <c r="I62" s="1">
        <f t="shared" si="2"/>
        <v>916497.68265285494</v>
      </c>
      <c r="J62">
        <f t="shared" si="5"/>
        <v>10</v>
      </c>
      <c r="K62" s="1">
        <f t="shared" si="6"/>
        <v>2500000</v>
      </c>
      <c r="L62" s="1">
        <f t="shared" si="7"/>
        <v>1418567.1392964979</v>
      </c>
      <c r="M62" s="12">
        <f t="shared" si="3"/>
        <v>0.06</v>
      </c>
      <c r="N62" s="4">
        <f t="shared" si="4"/>
        <v>13716380.696840266</v>
      </c>
    </row>
    <row r="63" spans="4:14" x14ac:dyDescent="0.25">
      <c r="D63">
        <v>61</v>
      </c>
      <c r="E63">
        <f t="shared" si="0"/>
        <v>0.56209326907839152</v>
      </c>
      <c r="F63">
        <f>Assumptions!B68</f>
        <v>0</v>
      </c>
      <c r="H63" s="1">
        <f t="shared" si="1"/>
        <v>0</v>
      </c>
      <c r="I63" s="1">
        <f t="shared" si="2"/>
        <v>0</v>
      </c>
      <c r="J63">
        <f t="shared" si="5"/>
        <v>10</v>
      </c>
      <c r="K63" s="1">
        <f t="shared" si="6"/>
        <v>2500000</v>
      </c>
      <c r="L63" s="1">
        <f t="shared" si="7"/>
        <v>1405233.1726959788</v>
      </c>
      <c r="M63" s="12">
        <f t="shared" si="3"/>
        <v>0.06</v>
      </c>
      <c r="N63" s="4">
        <f t="shared" si="4"/>
        <v>16283145.873455631</v>
      </c>
    </row>
    <row r="64" spans="4:14" x14ac:dyDescent="0.25">
      <c r="D64">
        <v>62</v>
      </c>
      <c r="E64">
        <f t="shared" si="0"/>
        <v>0.55680981603013813</v>
      </c>
      <c r="F64">
        <f>Assumptions!B69</f>
        <v>0</v>
      </c>
      <c r="H64" s="1">
        <f t="shared" si="1"/>
        <v>0</v>
      </c>
      <c r="I64" s="1">
        <f t="shared" si="2"/>
        <v>0</v>
      </c>
      <c r="J64">
        <f t="shared" si="5"/>
        <v>10</v>
      </c>
      <c r="K64" s="1">
        <f t="shared" si="6"/>
        <v>2500000</v>
      </c>
      <c r="L64" s="1">
        <f t="shared" si="7"/>
        <v>1392024.5400753454</v>
      </c>
      <c r="M64" s="12">
        <f t="shared" si="3"/>
        <v>0.06</v>
      </c>
      <c r="N64" s="4">
        <f t="shared" si="4"/>
        <v>18862404.909357533</v>
      </c>
    </row>
    <row r="65" spans="4:18" x14ac:dyDescent="0.25">
      <c r="D65">
        <v>63</v>
      </c>
      <c r="E65">
        <f t="shared" si="0"/>
        <v>0.55157602533802541</v>
      </c>
      <c r="F65">
        <f>Assumptions!B70</f>
        <v>0</v>
      </c>
      <c r="H65" s="1">
        <f t="shared" si="1"/>
        <v>0</v>
      </c>
      <c r="I65" s="1">
        <f t="shared" si="2"/>
        <v>0</v>
      </c>
      <c r="J65">
        <f t="shared" si="5"/>
        <v>10</v>
      </c>
      <c r="K65" s="1">
        <f t="shared" si="6"/>
        <v>2500000</v>
      </c>
      <c r="L65" s="1">
        <f t="shared" si="7"/>
        <v>1378940.0633450635</v>
      </c>
      <c r="M65" s="12">
        <f t="shared" si="3"/>
        <v>0.06</v>
      </c>
      <c r="N65" s="6">
        <f t="shared" si="4"/>
        <v>21454218.619037807</v>
      </c>
      <c r="O65" s="9" t="s">
        <v>39</v>
      </c>
      <c r="P65" t="s">
        <v>33</v>
      </c>
      <c r="Q65">
        <f>D65</f>
        <v>63</v>
      </c>
      <c r="R65" t="s">
        <v>19</v>
      </c>
    </row>
    <row r="66" spans="4:18" x14ac:dyDescent="0.25">
      <c r="D66" s="13">
        <v>64</v>
      </c>
      <c r="E66" s="13">
        <f t="shared" si="0"/>
        <v>0.54639143019566805</v>
      </c>
      <c r="F66" s="13">
        <f>Assumptions!B71</f>
        <v>0</v>
      </c>
      <c r="G66" s="13"/>
      <c r="H66" s="14">
        <f t="shared" si="1"/>
        <v>0</v>
      </c>
      <c r="I66" s="14">
        <f t="shared" si="2"/>
        <v>0</v>
      </c>
      <c r="J66" s="13">
        <f t="shared" si="5"/>
        <v>0</v>
      </c>
      <c r="K66" s="14">
        <f t="shared" si="6"/>
        <v>0</v>
      </c>
      <c r="L66" s="14">
        <f t="shared" si="7"/>
        <v>0</v>
      </c>
      <c r="M66" s="15">
        <f t="shared" si="3"/>
        <v>0.06</v>
      </c>
      <c r="N66" s="16">
        <f t="shared" si="4"/>
        <v>21558648.113005899</v>
      </c>
      <c r="O66" t="s">
        <v>40</v>
      </c>
    </row>
    <row r="67" spans="4:18" x14ac:dyDescent="0.25">
      <c r="D67" s="13">
        <v>65</v>
      </c>
      <c r="E67" s="13">
        <f t="shared" si="0"/>
        <v>0.5412555681844754</v>
      </c>
      <c r="F67" s="13">
        <f>Assumptions!B72</f>
        <v>0</v>
      </c>
      <c r="G67" s="13"/>
      <c r="H67" s="14">
        <f t="shared" si="1"/>
        <v>0</v>
      </c>
      <c r="I67" s="14">
        <f t="shared" si="2"/>
        <v>0</v>
      </c>
      <c r="J67" s="13">
        <f t="shared" si="5"/>
        <v>0</v>
      </c>
      <c r="K67" s="14">
        <f t="shared" si="6"/>
        <v>0</v>
      </c>
      <c r="L67" s="14">
        <f t="shared" si="7"/>
        <v>0</v>
      </c>
      <c r="M67" s="15">
        <f t="shared" si="3"/>
        <v>0.06</v>
      </c>
      <c r="N67" s="16">
        <f t="shared" si="4"/>
        <v>21663585.922816392</v>
      </c>
    </row>
    <row r="68" spans="4:18" x14ac:dyDescent="0.25">
      <c r="D68" s="13">
        <v>66</v>
      </c>
      <c r="E68" s="13">
        <f t="shared" ref="E68:E71" si="8">(1+$B$5)^-(D68/12)</f>
        <v>0.53616798123240783</v>
      </c>
      <c r="F68" s="13">
        <f>Assumptions!B73</f>
        <v>0</v>
      </c>
      <c r="G68" s="13"/>
      <c r="H68" s="14">
        <f t="shared" ref="H68:H71" si="9">F68*$B$2</f>
        <v>0</v>
      </c>
      <c r="I68" s="14">
        <f t="shared" ref="I68:I71" si="10">H68*E67</f>
        <v>0</v>
      </c>
      <c r="J68" s="13">
        <f t="shared" si="5"/>
        <v>0</v>
      </c>
      <c r="K68" s="14">
        <f t="shared" si="6"/>
        <v>0</v>
      </c>
      <c r="L68" s="14">
        <f t="shared" si="7"/>
        <v>0</v>
      </c>
      <c r="M68" s="15">
        <f t="shared" ref="M68:M71" si="11">IF(N67&lt;0,$B$5,$B$6)</f>
        <v>0.06</v>
      </c>
      <c r="N68" s="16">
        <f t="shared" ref="N68:N71" si="12">(N67-H68)*(1+M68)^(1/12)+K68</f>
        <v>21769034.522722356</v>
      </c>
    </row>
    <row r="69" spans="4:18" x14ac:dyDescent="0.25">
      <c r="D69" s="13">
        <v>67</v>
      </c>
      <c r="E69" s="13">
        <f t="shared" si="8"/>
        <v>0.53112821557311996</v>
      </c>
      <c r="F69" s="13">
        <f>Assumptions!B74</f>
        <v>0</v>
      </c>
      <c r="G69" s="13"/>
      <c r="H69" s="14">
        <f t="shared" si="9"/>
        <v>0</v>
      </c>
      <c r="I69" s="14">
        <f t="shared" si="10"/>
        <v>0</v>
      </c>
      <c r="J69" s="13">
        <f t="shared" si="5"/>
        <v>0</v>
      </c>
      <c r="K69" s="14">
        <f t="shared" si="6"/>
        <v>0</v>
      </c>
      <c r="L69" s="14">
        <f t="shared" si="7"/>
        <v>0</v>
      </c>
      <c r="M69" s="15">
        <f t="shared" si="11"/>
        <v>0.06</v>
      </c>
      <c r="N69" s="16">
        <f t="shared" si="12"/>
        <v>21874996.399020407</v>
      </c>
    </row>
    <row r="70" spans="4:18" x14ac:dyDescent="0.25">
      <c r="D70" s="13">
        <v>68</v>
      </c>
      <c r="E70" s="13">
        <f t="shared" si="8"/>
        <v>0.52613582170548978</v>
      </c>
      <c r="F70" s="13">
        <f>Assumptions!B75</f>
        <v>0</v>
      </c>
      <c r="G70" s="13"/>
      <c r="H70" s="14">
        <f t="shared" si="9"/>
        <v>0</v>
      </c>
      <c r="I70" s="14">
        <f t="shared" si="10"/>
        <v>0</v>
      </c>
      <c r="J70" s="13">
        <f t="shared" ref="J70:J71" si="13">F67</f>
        <v>0</v>
      </c>
      <c r="K70" s="14">
        <f t="shared" ref="K70:K71" si="14">J70*$B$3</f>
        <v>0</v>
      </c>
      <c r="L70" s="14">
        <f t="shared" ref="L70:L71" si="15">K70*E70</f>
        <v>0</v>
      </c>
      <c r="M70" s="15">
        <f t="shared" si="11"/>
        <v>0.06</v>
      </c>
      <c r="N70" s="16">
        <f t="shared" si="12"/>
        <v>21981474.050109338</v>
      </c>
    </row>
    <row r="71" spans="4:18" x14ac:dyDescent="0.25">
      <c r="D71" s="13">
        <v>69</v>
      </c>
      <c r="E71" s="13">
        <f t="shared" si="8"/>
        <v>0.52119035435352734</v>
      </c>
      <c r="F71" s="13">
        <f>Assumptions!B76</f>
        <v>0</v>
      </c>
      <c r="G71" s="13"/>
      <c r="H71" s="14">
        <f t="shared" si="9"/>
        <v>0</v>
      </c>
      <c r="I71" s="14">
        <f t="shared" si="10"/>
        <v>0</v>
      </c>
      <c r="J71" s="13">
        <f t="shared" si="13"/>
        <v>0</v>
      </c>
      <c r="K71" s="14">
        <f t="shared" si="14"/>
        <v>0</v>
      </c>
      <c r="L71" s="14">
        <f t="shared" si="15"/>
        <v>0</v>
      </c>
      <c r="M71" s="15">
        <f t="shared" si="11"/>
        <v>0.06</v>
      </c>
      <c r="N71" s="16">
        <f t="shared" si="12"/>
        <v>22088469.98654902</v>
      </c>
    </row>
    <row r="72" spans="4:18" x14ac:dyDescent="0.25">
      <c r="D72" t="s">
        <v>12</v>
      </c>
      <c r="I72" s="5">
        <f>SUM(I2:I71)</f>
        <v>98632588.555710137</v>
      </c>
      <c r="L72" s="5">
        <f>SUM(L2:L71)</f>
        <v>110785797.11557283</v>
      </c>
      <c r="M72" s="27" t="s">
        <v>17</v>
      </c>
    </row>
    <row r="73" spans="4:18" x14ac:dyDescent="0.25">
      <c r="L73" s="4"/>
      <c r="M73" s="4"/>
      <c r="N73" s="4"/>
      <c r="O73" s="9"/>
      <c r="Q73"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tabSelected="1" topLeftCell="A43" zoomScale="75" zoomScaleNormal="75" workbookViewId="0">
      <selection activeCell="J73" sqref="J73"/>
    </sheetView>
  </sheetViews>
  <sheetFormatPr defaultRowHeight="15" x14ac:dyDescent="0.25"/>
  <cols>
    <col min="1" max="1" width="32.5703125" bestFit="1" customWidth="1"/>
    <col min="2" max="2" width="13.85546875" bestFit="1" customWidth="1"/>
    <col min="3" max="3" width="13.85546875" customWidth="1"/>
    <col min="4" max="4" width="3.5703125" bestFit="1" customWidth="1"/>
    <col min="9" max="9" width="13.85546875" bestFit="1" customWidth="1"/>
    <col min="10" max="10" width="12.7109375" bestFit="1" customWidth="1"/>
    <col min="11" max="11" width="13.85546875" hidden="1" customWidth="1"/>
    <col min="13" max="13" width="12.7109375" bestFit="1" customWidth="1"/>
    <col min="14" max="14" width="15.140625" hidden="1" customWidth="1"/>
    <col min="15" max="15" width="15.140625" customWidth="1"/>
    <col min="16" max="16" width="16.85546875" bestFit="1" customWidth="1"/>
    <col min="18" max="18" width="35.85546875" customWidth="1"/>
  </cols>
  <sheetData>
    <row r="1" spans="1:16" ht="60" x14ac:dyDescent="0.25">
      <c r="A1" t="s">
        <v>0</v>
      </c>
      <c r="B1" s="1">
        <v>25000000</v>
      </c>
      <c r="C1" s="1"/>
      <c r="D1" s="1"/>
      <c r="F1" t="s">
        <v>15</v>
      </c>
      <c r="G1" t="s">
        <v>10</v>
      </c>
      <c r="H1" s="3" t="s">
        <v>5</v>
      </c>
      <c r="I1" s="3" t="s">
        <v>0</v>
      </c>
      <c r="J1" s="3" t="s">
        <v>6</v>
      </c>
      <c r="K1" s="3" t="s">
        <v>7</v>
      </c>
      <c r="L1" s="3" t="s">
        <v>11</v>
      </c>
      <c r="M1" s="3" t="s">
        <v>8</v>
      </c>
      <c r="N1" s="3" t="s">
        <v>9</v>
      </c>
      <c r="O1" s="3" t="s">
        <v>35</v>
      </c>
      <c r="P1" s="3" t="s">
        <v>13</v>
      </c>
    </row>
    <row r="2" spans="1:16" x14ac:dyDescent="0.25">
      <c r="A2" t="s">
        <v>1</v>
      </c>
      <c r="B2" s="1">
        <v>160000</v>
      </c>
      <c r="C2" s="1"/>
      <c r="D2" s="1"/>
      <c r="F2">
        <v>0</v>
      </c>
      <c r="G2">
        <f t="shared" ref="G2:G33" si="0">(1+$B$6)^-(F2/12)</f>
        <v>1</v>
      </c>
      <c r="I2" s="1">
        <f>B1</f>
        <v>25000000</v>
      </c>
      <c r="J2" s="1"/>
      <c r="K2" s="1">
        <f>I2</f>
        <v>25000000</v>
      </c>
      <c r="M2" s="1"/>
      <c r="N2" s="1"/>
      <c r="O2" s="1"/>
      <c r="P2" s="4">
        <f>-I2</f>
        <v>-25000000</v>
      </c>
    </row>
    <row r="3" spans="1:16" x14ac:dyDescent="0.25">
      <c r="A3" t="s">
        <v>2</v>
      </c>
      <c r="B3" s="1">
        <v>250000</v>
      </c>
      <c r="C3" s="1"/>
      <c r="D3" s="1"/>
      <c r="F3">
        <v>1</v>
      </c>
      <c r="G3">
        <f t="shared" si="0"/>
        <v>0.99208894344699095</v>
      </c>
      <c r="H3">
        <f>Assumptions!B8</f>
        <v>10</v>
      </c>
      <c r="J3" s="1">
        <f>H3*$B$2</f>
        <v>1600000</v>
      </c>
      <c r="K3" s="1">
        <f>J3*G2</f>
        <v>1600000</v>
      </c>
      <c r="M3" s="1"/>
      <c r="N3" s="1"/>
      <c r="O3" s="1">
        <f>P2-J3</f>
        <v>-26600000</v>
      </c>
      <c r="P3" s="4">
        <f t="shared" ref="P3:P34" si="1">(P2-J3)*(1+$B$6)^(1/12)+M3</f>
        <v>-26812112.135408841</v>
      </c>
    </row>
    <row r="4" spans="1:16" x14ac:dyDescent="0.25">
      <c r="A4" t="s">
        <v>3</v>
      </c>
      <c r="B4" s="2">
        <v>0.6</v>
      </c>
      <c r="C4" s="2" t="s">
        <v>25</v>
      </c>
      <c r="D4" s="17">
        <v>3</v>
      </c>
      <c r="E4" t="s">
        <v>19</v>
      </c>
      <c r="F4">
        <v>2</v>
      </c>
      <c r="G4">
        <f t="shared" si="0"/>
        <v>0.98424047170976681</v>
      </c>
      <c r="H4">
        <f>Assumptions!B9</f>
        <v>10</v>
      </c>
      <c r="J4" s="1">
        <f>H4*$B$2*(1+$B$7)^((F4-1)/12)</f>
        <v>1603946.0316356858</v>
      </c>
      <c r="K4" s="1">
        <f t="shared" ref="K4:K67" si="2">J4*G3</f>
        <v>1591257.1238714415</v>
      </c>
      <c r="M4" s="1"/>
      <c r="N4" s="1"/>
      <c r="O4" s="1">
        <f t="shared" ref="O4:O67" si="3">P3-J4</f>
        <v>-28416058.167044528</v>
      </c>
      <c r="P4" s="4">
        <f t="shared" si="1"/>
        <v>-28642651.805304438</v>
      </c>
    </row>
    <row r="5" spans="1:16" x14ac:dyDescent="0.25">
      <c r="B5" s="2">
        <f>1-B4</f>
        <v>0.4</v>
      </c>
      <c r="C5" s="2" t="s">
        <v>25</v>
      </c>
      <c r="D5" s="17">
        <v>9</v>
      </c>
      <c r="E5" t="s">
        <v>19</v>
      </c>
      <c r="F5">
        <v>3</v>
      </c>
      <c r="G5">
        <f t="shared" si="0"/>
        <v>0.97645408967631053</v>
      </c>
      <c r="H5">
        <f>Assumptions!B10</f>
        <v>10</v>
      </c>
      <c r="J5" s="1">
        <f t="shared" ref="J5:J68" si="4">H5*$B$2*(1+$B$7)^((F5-1)/12)</f>
        <v>1607901.795249915</v>
      </c>
      <c r="K5" s="1">
        <f t="shared" si="2"/>
        <v>1582562.0214197573</v>
      </c>
      <c r="L5">
        <f>H2*B4</f>
        <v>0</v>
      </c>
      <c r="M5" s="1">
        <f>L5*$B$3</f>
        <v>0</v>
      </c>
      <c r="N5" s="1">
        <f>M5*G5</f>
        <v>0</v>
      </c>
      <c r="O5" s="1">
        <f t="shared" si="3"/>
        <v>-30250553.600554354</v>
      </c>
      <c r="P5" s="4">
        <f t="shared" si="1"/>
        <v>-30491775.763017256</v>
      </c>
    </row>
    <row r="6" spans="1:16" x14ac:dyDescent="0.25">
      <c r="A6" t="s">
        <v>4</v>
      </c>
      <c r="B6" s="11">
        <v>0.1</v>
      </c>
      <c r="C6" s="11"/>
      <c r="D6" s="11"/>
      <c r="F6">
        <v>4</v>
      </c>
      <c r="G6">
        <f t="shared" si="0"/>
        <v>0.96872930615146424</v>
      </c>
      <c r="H6">
        <f>Assumptions!B11</f>
        <v>10</v>
      </c>
      <c r="J6" s="1">
        <f t="shared" si="4"/>
        <v>1611867.3148443727</v>
      </c>
      <c r="K6" s="1">
        <f t="shared" si="2"/>
        <v>1573914.4315953609</v>
      </c>
      <c r="L6">
        <f>H3*$B$4</f>
        <v>6</v>
      </c>
      <c r="M6" s="1">
        <f t="shared" ref="M6:M69" si="5">L6*$B$3</f>
        <v>1500000</v>
      </c>
      <c r="N6" s="1">
        <f t="shared" ref="N6:N69" si="6">M6*G6</f>
        <v>1453093.9592271964</v>
      </c>
      <c r="O6" s="1">
        <f t="shared" si="3"/>
        <v>-32103643.077861629</v>
      </c>
      <c r="P6" s="4">
        <f t="shared" si="1"/>
        <v>-30859642.036043901</v>
      </c>
    </row>
    <row r="7" spans="1:16" x14ac:dyDescent="0.25">
      <c r="A7" t="s">
        <v>24</v>
      </c>
      <c r="B7" s="11">
        <v>0.03</v>
      </c>
      <c r="C7" s="11"/>
      <c r="D7" s="11"/>
      <c r="F7">
        <v>5</v>
      </c>
      <c r="G7">
        <f t="shared" si="0"/>
        <v>0.9610656338259429</v>
      </c>
      <c r="H7">
        <f>Assumptions!B12</f>
        <v>10</v>
      </c>
      <c r="J7" s="1">
        <f t="shared" si="4"/>
        <v>1615842.6144799374</v>
      </c>
      <c r="K7" s="1">
        <f t="shared" si="2"/>
        <v>1565314.0947751177</v>
      </c>
      <c r="L7">
        <f t="shared" ref="L7:L11" si="7">H4*$B$4</f>
        <v>6</v>
      </c>
      <c r="M7" s="1">
        <f t="shared" si="5"/>
        <v>1500000</v>
      </c>
      <c r="N7" s="1">
        <f t="shared" si="6"/>
        <v>1441598.4507389143</v>
      </c>
      <c r="O7" s="1">
        <f t="shared" si="3"/>
        <v>-32475484.650523838</v>
      </c>
      <c r="P7" s="4">
        <f t="shared" si="1"/>
        <v>-31234448.725623824</v>
      </c>
    </row>
    <row r="8" spans="1:16" x14ac:dyDescent="0.25">
      <c r="A8" s="7"/>
      <c r="F8">
        <v>6</v>
      </c>
      <c r="G8">
        <f t="shared" si="0"/>
        <v>0.95346258924559224</v>
      </c>
      <c r="H8">
        <f>Assumptions!B13</f>
        <v>10</v>
      </c>
      <c r="J8" s="1">
        <f t="shared" si="4"/>
        <v>1619827.7182768295</v>
      </c>
      <c r="K8" s="1">
        <f t="shared" si="2"/>
        <v>1556760.7527545521</v>
      </c>
      <c r="L8">
        <f t="shared" si="7"/>
        <v>6</v>
      </c>
      <c r="M8" s="1">
        <f t="shared" si="5"/>
        <v>1500000</v>
      </c>
      <c r="N8" s="1">
        <f t="shared" si="6"/>
        <v>1430193.8838683884</v>
      </c>
      <c r="O8" s="1">
        <f t="shared" si="3"/>
        <v>-32854276.443900652</v>
      </c>
      <c r="P8" s="4">
        <f t="shared" si="1"/>
        <v>-31616261.057954341</v>
      </c>
    </row>
    <row r="9" spans="1:16" x14ac:dyDescent="0.25">
      <c r="A9" s="8"/>
      <c r="F9">
        <v>7</v>
      </c>
      <c r="G9">
        <f t="shared" si="0"/>
        <v>0.94591969278089183</v>
      </c>
      <c r="H9">
        <f>Assumptions!B14</f>
        <v>10</v>
      </c>
      <c r="J9" s="1">
        <f t="shared" si="4"/>
        <v>1623822.6504147551</v>
      </c>
      <c r="K9" s="1">
        <f t="shared" si="2"/>
        <v>1548254.1487400925</v>
      </c>
      <c r="L9">
        <f t="shared" si="7"/>
        <v>6</v>
      </c>
      <c r="M9" s="1">
        <f t="shared" si="5"/>
        <v>1500000</v>
      </c>
      <c r="N9" s="1">
        <f t="shared" si="6"/>
        <v>1418879.5391713378</v>
      </c>
      <c r="O9" s="1">
        <f t="shared" si="3"/>
        <v>-33240083.708369095</v>
      </c>
      <c r="P9" s="4">
        <f t="shared" si="1"/>
        <v>-32005144.803728145</v>
      </c>
    </row>
    <row r="10" spans="1:16" x14ac:dyDescent="0.25">
      <c r="F10">
        <v>8</v>
      </c>
      <c r="G10">
        <f t="shared" si="0"/>
        <v>0.93843646859669738</v>
      </c>
      <c r="H10">
        <f>Assumptions!B15</f>
        <v>10</v>
      </c>
      <c r="J10" s="1">
        <f t="shared" si="4"/>
        <v>1627827.4351330549</v>
      </c>
      <c r="K10" s="1">
        <f t="shared" si="2"/>
        <v>1539794.0273413663</v>
      </c>
      <c r="L10">
        <f t="shared" si="7"/>
        <v>6</v>
      </c>
      <c r="M10" s="1">
        <f t="shared" si="5"/>
        <v>1500000</v>
      </c>
      <c r="N10" s="1">
        <f t="shared" si="6"/>
        <v>1407654.702895046</v>
      </c>
      <c r="O10" s="1">
        <f t="shared" si="3"/>
        <v>-33632972.238861203</v>
      </c>
      <c r="P10" s="4">
        <f t="shared" si="1"/>
        <v>-32401166.282535307</v>
      </c>
    </row>
    <row r="11" spans="1:16" x14ac:dyDescent="0.25">
      <c r="F11">
        <v>9</v>
      </c>
      <c r="G11">
        <f t="shared" si="0"/>
        <v>0.93101244462222288</v>
      </c>
      <c r="H11">
        <f>Assumptions!B16</f>
        <v>10</v>
      </c>
      <c r="J11" s="1">
        <f t="shared" si="4"/>
        <v>1631842.0967308502</v>
      </c>
      <c r="K11" s="1">
        <f t="shared" si="2"/>
        <v>1531380.1345635294</v>
      </c>
      <c r="L11">
        <f t="shared" si="7"/>
        <v>6</v>
      </c>
      <c r="M11" s="1">
        <f t="shared" si="5"/>
        <v>1500000</v>
      </c>
      <c r="N11" s="1">
        <f t="shared" si="6"/>
        <v>1396518.6669333344</v>
      </c>
      <c r="O11" s="1">
        <f t="shared" si="3"/>
        <v>-34033008.379266158</v>
      </c>
      <c r="P11" s="4">
        <f t="shared" si="1"/>
        <v>-32804392.367300488</v>
      </c>
    </row>
    <row r="12" spans="1:16" x14ac:dyDescent="0.25">
      <c r="F12">
        <v>10</v>
      </c>
      <c r="G12">
        <f t="shared" si="0"/>
        <v>0.92364715252126117</v>
      </c>
      <c r="H12">
        <f>Assumptions!B17</f>
        <v>10</v>
      </c>
      <c r="J12" s="1">
        <f t="shared" si="4"/>
        <v>1635866.6595671899</v>
      </c>
      <c r="K12" s="1">
        <f t="shared" si="2"/>
        <v>1523012.2177996391</v>
      </c>
      <c r="L12">
        <f>H9*$B$4+H3*$B$5</f>
        <v>10</v>
      </c>
      <c r="M12" s="1">
        <f t="shared" si="5"/>
        <v>2500000</v>
      </c>
      <c r="N12" s="1">
        <f t="shared" si="6"/>
        <v>2309117.881303153</v>
      </c>
      <c r="O12" s="1">
        <f t="shared" si="3"/>
        <v>-34440259.02686768</v>
      </c>
      <c r="P12" s="4">
        <f t="shared" si="1"/>
        <v>-32214890.48875574</v>
      </c>
    </row>
    <row r="13" spans="1:16" x14ac:dyDescent="0.25">
      <c r="F13">
        <v>11</v>
      </c>
      <c r="G13">
        <f t="shared" si="0"/>
        <v>0.91634012766263961</v>
      </c>
      <c r="H13">
        <f>Assumptions!B18</f>
        <v>10</v>
      </c>
      <c r="J13" s="1">
        <f t="shared" si="4"/>
        <v>1639901.1480611996</v>
      </c>
      <c r="K13" s="1">
        <f t="shared" si="2"/>
        <v>1514690.0258230742</v>
      </c>
      <c r="L13">
        <f t="shared" ref="L13:L71" si="8">H10*$B$4+H4*$B$5</f>
        <v>10</v>
      </c>
      <c r="M13" s="1">
        <f t="shared" si="5"/>
        <v>2500000</v>
      </c>
      <c r="N13" s="1">
        <f t="shared" si="6"/>
        <v>2290850.3191565992</v>
      </c>
      <c r="O13" s="1">
        <f t="shared" si="3"/>
        <v>-33854791.636816941</v>
      </c>
      <c r="P13" s="4">
        <f t="shared" si="1"/>
        <v>-31624754.499520198</v>
      </c>
    </row>
    <row r="14" spans="1:16" x14ac:dyDescent="0.25">
      <c r="F14">
        <v>12</v>
      </c>
      <c r="G14">
        <f t="shared" si="0"/>
        <v>0.90909090909090906</v>
      </c>
      <c r="H14">
        <f>Assumptions!B19</f>
        <v>10</v>
      </c>
      <c r="J14" s="1">
        <f t="shared" si="4"/>
        <v>1643945.5866922291</v>
      </c>
      <c r="K14" s="1">
        <f t="shared" si="2"/>
        <v>1506413.3087799903</v>
      </c>
      <c r="L14">
        <f t="shared" si="8"/>
        <v>10</v>
      </c>
      <c r="M14" s="1">
        <f t="shared" si="5"/>
        <v>2500000</v>
      </c>
      <c r="N14" s="1">
        <f t="shared" si="6"/>
        <v>2272727.2727272725</v>
      </c>
      <c r="O14" s="1">
        <f t="shared" si="3"/>
        <v>-33268700.086212426</v>
      </c>
      <c r="P14" s="4">
        <f t="shared" si="1"/>
        <v>-31033989.372586966</v>
      </c>
    </row>
    <row r="15" spans="1:16" x14ac:dyDescent="0.25">
      <c r="F15">
        <v>13</v>
      </c>
      <c r="G15">
        <f t="shared" si="0"/>
        <v>0.90189903949726447</v>
      </c>
      <c r="H15">
        <f>Assumptions!B20</f>
        <v>10</v>
      </c>
      <c r="J15" s="1">
        <f t="shared" si="4"/>
        <v>1648000</v>
      </c>
      <c r="K15" s="1">
        <f t="shared" si="2"/>
        <v>1498181.8181818181</v>
      </c>
      <c r="L15">
        <f t="shared" si="8"/>
        <v>10</v>
      </c>
      <c r="M15" s="1">
        <f t="shared" si="5"/>
        <v>2500000</v>
      </c>
      <c r="N15" s="1">
        <f t="shared" si="6"/>
        <v>2254747.5987431612</v>
      </c>
      <c r="O15" s="1">
        <f t="shared" si="3"/>
        <v>-32681989.372586966</v>
      </c>
      <c r="P15" s="4">
        <f t="shared" si="1"/>
        <v>-30442600.145339914</v>
      </c>
    </row>
    <row r="16" spans="1:16" x14ac:dyDescent="0.25">
      <c r="F16">
        <v>14</v>
      </c>
      <c r="G16">
        <f t="shared" si="0"/>
        <v>0.89476406519069707</v>
      </c>
      <c r="H16">
        <f>Assumptions!B21</f>
        <v>10</v>
      </c>
      <c r="J16" s="1">
        <f t="shared" si="4"/>
        <v>1652064.4125847565</v>
      </c>
      <c r="K16" s="1">
        <f t="shared" si="2"/>
        <v>1489995.3068978044</v>
      </c>
      <c r="L16">
        <f t="shared" si="8"/>
        <v>10</v>
      </c>
      <c r="M16" s="1">
        <f t="shared" si="5"/>
        <v>2500000</v>
      </c>
      <c r="N16" s="1">
        <f t="shared" si="6"/>
        <v>2236910.1629767427</v>
      </c>
      <c r="O16" s="1">
        <f t="shared" si="3"/>
        <v>-32094664.557924669</v>
      </c>
      <c r="P16" s="4">
        <f t="shared" si="1"/>
        <v>-29850591.920128122</v>
      </c>
    </row>
    <row r="17" spans="6:16" x14ac:dyDescent="0.25">
      <c r="F17">
        <v>15</v>
      </c>
      <c r="G17">
        <f t="shared" si="0"/>
        <v>0.88768553606937306</v>
      </c>
      <c r="H17">
        <f>Assumptions!B22</f>
        <v>10</v>
      </c>
      <c r="J17" s="1">
        <f t="shared" si="4"/>
        <v>1656138.8491074126</v>
      </c>
      <c r="K17" s="1">
        <f t="shared" si="2"/>
        <v>1481853.529147591</v>
      </c>
      <c r="L17">
        <f t="shared" si="8"/>
        <v>10</v>
      </c>
      <c r="M17" s="1">
        <f t="shared" si="5"/>
        <v>2500000</v>
      </c>
      <c r="N17" s="1">
        <f t="shared" si="6"/>
        <v>2219213.8401734326</v>
      </c>
      <c r="O17" s="1">
        <f t="shared" si="3"/>
        <v>-31506730.769235536</v>
      </c>
      <c r="P17" s="4">
        <f t="shared" si="1"/>
        <v>-29257969.864845082</v>
      </c>
    </row>
    <row r="18" spans="6:16" x14ac:dyDescent="0.25">
      <c r="F18">
        <v>16</v>
      </c>
      <c r="G18">
        <f t="shared" si="0"/>
        <v>0.8806630055922402</v>
      </c>
      <c r="H18">
        <f>Assumptions!B23</f>
        <v>10</v>
      </c>
      <c r="J18" s="1">
        <f t="shared" si="4"/>
        <v>1660223.334289704</v>
      </c>
      <c r="K18" s="1">
        <f t="shared" si="2"/>
        <v>1473756.2404938377</v>
      </c>
      <c r="L18">
        <f t="shared" si="8"/>
        <v>10</v>
      </c>
      <c r="M18" s="1">
        <f t="shared" si="5"/>
        <v>2500000</v>
      </c>
      <c r="N18" s="1">
        <f t="shared" si="6"/>
        <v>2201657.5139806005</v>
      </c>
      <c r="O18" s="1">
        <f t="shared" si="3"/>
        <v>-30918193.199134786</v>
      </c>
      <c r="P18" s="4">
        <f t="shared" si="1"/>
        <v>-28664739.213512663</v>
      </c>
    </row>
    <row r="19" spans="6:16" x14ac:dyDescent="0.25">
      <c r="F19">
        <v>17</v>
      </c>
      <c r="G19">
        <f t="shared" si="0"/>
        <v>0.873696030750857</v>
      </c>
      <c r="H19">
        <f>Assumptions!B24</f>
        <v>10</v>
      </c>
      <c r="J19" s="1">
        <f t="shared" si="4"/>
        <v>1664317.8929143357</v>
      </c>
      <c r="K19" s="1">
        <f t="shared" si="2"/>
        <v>1465703.1978348831</v>
      </c>
      <c r="L19">
        <f t="shared" si="8"/>
        <v>10</v>
      </c>
      <c r="M19" s="1">
        <f t="shared" si="5"/>
        <v>2500000</v>
      </c>
      <c r="N19" s="1">
        <f t="shared" si="6"/>
        <v>2184240.0768771423</v>
      </c>
      <c r="O19" s="1">
        <f t="shared" si="3"/>
        <v>-30329057.106426999</v>
      </c>
      <c r="P19" s="4">
        <f t="shared" si="1"/>
        <v>-28070905.266869888</v>
      </c>
    </row>
    <row r="20" spans="6:16" x14ac:dyDescent="0.25">
      <c r="F20">
        <v>18</v>
      </c>
      <c r="G20">
        <f t="shared" si="0"/>
        <v>0.86678417204144742</v>
      </c>
      <c r="H20">
        <f>Assumptions!B25</f>
        <v>10</v>
      </c>
      <c r="J20" s="1">
        <f t="shared" si="4"/>
        <v>1668422.5498251345</v>
      </c>
      <c r="K20" s="1">
        <f t="shared" si="2"/>
        <v>1457694.159397444</v>
      </c>
      <c r="L20">
        <f t="shared" si="8"/>
        <v>10</v>
      </c>
      <c r="M20" s="1">
        <f t="shared" si="5"/>
        <v>2500000</v>
      </c>
      <c r="N20" s="1">
        <f t="shared" si="6"/>
        <v>2166960.4301036187</v>
      </c>
      <c r="O20" s="1">
        <f t="shared" si="3"/>
        <v>-29739327.816695023</v>
      </c>
      <c r="P20" s="4">
        <f t="shared" si="1"/>
        <v>-27476473.392966554</v>
      </c>
    </row>
    <row r="21" spans="6:16" x14ac:dyDescent="0.25">
      <c r="F21">
        <v>19</v>
      </c>
      <c r="G21">
        <f t="shared" si="0"/>
        <v>0.85992699343717438</v>
      </c>
      <c r="H21">
        <f>Assumptions!B26</f>
        <v>10</v>
      </c>
      <c r="J21" s="1">
        <f t="shared" si="4"/>
        <v>1672537.3299271979</v>
      </c>
      <c r="K21" s="1">
        <f t="shared" si="2"/>
        <v>1449728.8847293593</v>
      </c>
      <c r="L21">
        <f t="shared" si="8"/>
        <v>10</v>
      </c>
      <c r="M21" s="1">
        <f t="shared" si="5"/>
        <v>2500000</v>
      </c>
      <c r="N21" s="1">
        <f t="shared" si="6"/>
        <v>2149817.4835929358</v>
      </c>
      <c r="O21" s="1">
        <f t="shared" si="3"/>
        <v>-29149010.722893752</v>
      </c>
      <c r="P21" s="4">
        <f t="shared" si="1"/>
        <v>-26881449.027761728</v>
      </c>
    </row>
    <row r="22" spans="6:16" x14ac:dyDescent="0.25">
      <c r="F22">
        <v>20</v>
      </c>
      <c r="G22">
        <f t="shared" si="0"/>
        <v>0.85312406236063398</v>
      </c>
      <c r="H22">
        <f>Assumptions!B27</f>
        <v>10</v>
      </c>
      <c r="J22" s="1">
        <f t="shared" si="4"/>
        <v>1676662.2581870467</v>
      </c>
      <c r="K22" s="1">
        <f t="shared" si="2"/>
        <v>1441807.1346923704</v>
      </c>
      <c r="L22">
        <f t="shared" si="8"/>
        <v>10</v>
      </c>
      <c r="M22" s="1">
        <f t="shared" si="5"/>
        <v>2500000</v>
      </c>
      <c r="N22" s="1">
        <f t="shared" si="6"/>
        <v>2132810.1559015848</v>
      </c>
      <c r="O22" s="1">
        <f t="shared" si="3"/>
        <v>-28558111.285948776</v>
      </c>
      <c r="P22" s="4">
        <f t="shared" si="1"/>
        <v>-26285837.675727192</v>
      </c>
    </row>
    <row r="23" spans="6:16" x14ac:dyDescent="0.25">
      <c r="F23">
        <v>21</v>
      </c>
      <c r="G23">
        <f t="shared" si="0"/>
        <v>0.84637494965656612</v>
      </c>
      <c r="H23">
        <f>Assumptions!B28</f>
        <v>10</v>
      </c>
      <c r="J23" s="1">
        <f t="shared" si="4"/>
        <v>1680797.3596327757</v>
      </c>
      <c r="K23" s="1">
        <f t="shared" si="2"/>
        <v>1433928.6714549412</v>
      </c>
      <c r="L23">
        <f t="shared" si="8"/>
        <v>10</v>
      </c>
      <c r="M23" s="1">
        <f t="shared" si="5"/>
        <v>2500000</v>
      </c>
      <c r="N23" s="1">
        <f t="shared" si="6"/>
        <v>2115937.3741414151</v>
      </c>
      <c r="O23" s="1">
        <f t="shared" si="3"/>
        <v>-27966635.035359967</v>
      </c>
      <c r="P23" s="4">
        <f t="shared" si="1"/>
        <v>-25689644.910455827</v>
      </c>
    </row>
    <row r="24" spans="6:16" x14ac:dyDescent="0.25">
      <c r="F24">
        <v>22</v>
      </c>
      <c r="G24">
        <f t="shared" si="0"/>
        <v>0.8396792295647828</v>
      </c>
      <c r="H24">
        <f>Assumptions!B29</f>
        <v>10</v>
      </c>
      <c r="J24" s="1">
        <f t="shared" si="4"/>
        <v>1684942.6593542055</v>
      </c>
      <c r="K24" s="1">
        <f t="shared" si="2"/>
        <v>1426093.2584851163</v>
      </c>
      <c r="L24">
        <f t="shared" si="8"/>
        <v>10</v>
      </c>
      <c r="M24" s="1">
        <f t="shared" si="5"/>
        <v>2500000</v>
      </c>
      <c r="N24" s="1">
        <f t="shared" si="6"/>
        <v>2099198.073911957</v>
      </c>
      <c r="O24" s="1">
        <f t="shared" si="3"/>
        <v>-27374587.569810033</v>
      </c>
      <c r="P24" s="4">
        <f t="shared" si="1"/>
        <v>-25092876.375275023</v>
      </c>
    </row>
    <row r="25" spans="6:16" x14ac:dyDescent="0.25">
      <c r="F25">
        <v>23</v>
      </c>
      <c r="G25">
        <f t="shared" si="0"/>
        <v>0.83303647969330885</v>
      </c>
      <c r="H25">
        <f>Assumptions!B30</f>
        <v>10</v>
      </c>
      <c r="J25" s="1">
        <f t="shared" si="4"/>
        <v>1689098.1825030358</v>
      </c>
      <c r="K25" s="1">
        <f t="shared" si="2"/>
        <v>1418300.6605434241</v>
      </c>
      <c r="L25">
        <f t="shared" si="8"/>
        <v>10</v>
      </c>
      <c r="M25" s="1">
        <f t="shared" si="5"/>
        <v>2500000</v>
      </c>
      <c r="N25" s="1">
        <f t="shared" si="6"/>
        <v>2082591.1992332721</v>
      </c>
      <c r="O25" s="1">
        <f t="shared" si="3"/>
        <v>-26781974.55777806</v>
      </c>
      <c r="P25" s="4">
        <f t="shared" si="1"/>
        <v>-24495537.783865109</v>
      </c>
    </row>
    <row r="26" spans="6:16" x14ac:dyDescent="0.25">
      <c r="F26">
        <v>24</v>
      </c>
      <c r="G26">
        <f t="shared" si="0"/>
        <v>0.82644628099173545</v>
      </c>
      <c r="H26">
        <f>Assumptions!B31</f>
        <v>10</v>
      </c>
      <c r="J26" s="1">
        <f t="shared" si="4"/>
        <v>1693263.9542929959</v>
      </c>
      <c r="K26" s="1">
        <f t="shared" si="2"/>
        <v>1410550.643675809</v>
      </c>
      <c r="L26">
        <f t="shared" si="8"/>
        <v>10</v>
      </c>
      <c r="M26" s="1">
        <f t="shared" si="5"/>
        <v>2500000</v>
      </c>
      <c r="N26" s="1">
        <f t="shared" si="6"/>
        <v>2066115.7024793387</v>
      </c>
      <c r="O26" s="1">
        <f t="shared" si="3"/>
        <v>-26188801.738158107</v>
      </c>
      <c r="P26" s="4">
        <f t="shared" si="1"/>
        <v>-23897634.920882899</v>
      </c>
    </row>
    <row r="27" spans="6:16" x14ac:dyDescent="0.25">
      <c r="F27">
        <v>25</v>
      </c>
      <c r="G27">
        <f t="shared" si="0"/>
        <v>0.81990821772478584</v>
      </c>
      <c r="H27">
        <f>Assumptions!B32</f>
        <v>10</v>
      </c>
      <c r="J27" s="1">
        <f t="shared" si="4"/>
        <v>1697440</v>
      </c>
      <c r="K27" s="1">
        <f t="shared" si="2"/>
        <v>1402842.9752066114</v>
      </c>
      <c r="L27">
        <f t="shared" si="8"/>
        <v>10</v>
      </c>
      <c r="M27" s="1">
        <f t="shared" si="5"/>
        <v>2500000</v>
      </c>
      <c r="N27" s="1">
        <f t="shared" si="6"/>
        <v>2049770.5443119647</v>
      </c>
      <c r="O27" s="1">
        <f t="shared" si="3"/>
        <v>-25595074.920882899</v>
      </c>
      <c r="P27" s="4">
        <f t="shared" si="1"/>
        <v>-23299173.642590333</v>
      </c>
    </row>
    <row r="28" spans="6:16" x14ac:dyDescent="0.25">
      <c r="F28">
        <v>26</v>
      </c>
      <c r="G28">
        <f t="shared" si="0"/>
        <v>0.81342187744608818</v>
      </c>
      <c r="H28">
        <f>Assumptions!B33</f>
        <v>10</v>
      </c>
      <c r="J28" s="1">
        <f t="shared" si="4"/>
        <v>1701626.3449622991</v>
      </c>
      <c r="K28" s="1">
        <f t="shared" si="2"/>
        <v>1395177.4237315804</v>
      </c>
      <c r="L28">
        <f t="shared" si="8"/>
        <v>10</v>
      </c>
      <c r="M28" s="1">
        <f t="shared" si="5"/>
        <v>2500000</v>
      </c>
      <c r="N28" s="1">
        <f t="shared" si="6"/>
        <v>2033554.6936152205</v>
      </c>
      <c r="O28" s="1">
        <f t="shared" si="3"/>
        <v>-25000799.987552632</v>
      </c>
      <c r="P28" s="4">
        <f t="shared" si="1"/>
        <v>-22700159.877488311</v>
      </c>
    </row>
    <row r="29" spans="6:16" x14ac:dyDescent="0.25">
      <c r="F29">
        <v>27</v>
      </c>
      <c r="G29">
        <f t="shared" si="0"/>
        <v>0.80698685097215728</v>
      </c>
      <c r="H29">
        <f>Assumptions!B34</f>
        <v>10</v>
      </c>
      <c r="J29" s="1">
        <f t="shared" si="4"/>
        <v>1705823.0145806351</v>
      </c>
      <c r="K29" s="1">
        <f t="shared" si="2"/>
        <v>1387553.7591109262</v>
      </c>
      <c r="L29">
        <f t="shared" si="8"/>
        <v>10</v>
      </c>
      <c r="M29" s="1">
        <f t="shared" si="5"/>
        <v>2500000</v>
      </c>
      <c r="N29" s="1">
        <f t="shared" si="6"/>
        <v>2017467.1274303931</v>
      </c>
      <c r="O29" s="1">
        <f t="shared" si="3"/>
        <v>-24405982.892068945</v>
      </c>
      <c r="P29" s="4">
        <f t="shared" si="1"/>
        <v>-22100599.626955725</v>
      </c>
    </row>
    <row r="30" spans="6:16" x14ac:dyDescent="0.25">
      <c r="F30">
        <v>28</v>
      </c>
      <c r="G30">
        <f t="shared" si="0"/>
        <v>0.80060273235658186</v>
      </c>
      <c r="H30">
        <f>Assumptions!B35</f>
        <v>10</v>
      </c>
      <c r="J30" s="1">
        <f t="shared" si="4"/>
        <v>1710030.034318395</v>
      </c>
      <c r="K30" s="1">
        <f t="shared" si="2"/>
        <v>1379971.7524624115</v>
      </c>
      <c r="L30">
        <f t="shared" si="8"/>
        <v>10</v>
      </c>
      <c r="M30" s="1">
        <f t="shared" si="5"/>
        <v>2500000</v>
      </c>
      <c r="N30" s="1">
        <f t="shared" si="6"/>
        <v>2001506.8308914546</v>
      </c>
      <c r="O30" s="1">
        <f t="shared" si="3"/>
        <v>-23810629.66127412</v>
      </c>
      <c r="P30" s="4">
        <f t="shared" si="1"/>
        <v>-21500498.965893742</v>
      </c>
    </row>
    <row r="31" spans="6:16" x14ac:dyDescent="0.25">
      <c r="F31">
        <v>29</v>
      </c>
      <c r="G31">
        <f t="shared" si="0"/>
        <v>0.79426911886441542</v>
      </c>
      <c r="H31">
        <f>Assumptions!B36</f>
        <v>10</v>
      </c>
      <c r="J31" s="1">
        <f t="shared" si="4"/>
        <v>1714247.429701766</v>
      </c>
      <c r="K31" s="1">
        <f t="shared" si="2"/>
        <v>1372431.1761544812</v>
      </c>
      <c r="L31">
        <f t="shared" si="8"/>
        <v>10</v>
      </c>
      <c r="M31" s="1">
        <f t="shared" si="5"/>
        <v>2500000</v>
      </c>
      <c r="N31" s="1">
        <f t="shared" si="6"/>
        <v>1985672.7971610385</v>
      </c>
      <c r="O31" s="1">
        <f t="shared" si="3"/>
        <v>-23214746.395595506</v>
      </c>
      <c r="P31" s="4">
        <f t="shared" si="1"/>
        <v>-20899864.043375373</v>
      </c>
    </row>
    <row r="32" spans="6:16" x14ac:dyDescent="0.25">
      <c r="F32">
        <v>30</v>
      </c>
      <c r="G32">
        <f t="shared" si="0"/>
        <v>0.78798561094677033</v>
      </c>
      <c r="H32">
        <f>Assumptions!B37</f>
        <v>10</v>
      </c>
      <c r="J32" s="1">
        <f t="shared" si="4"/>
        <v>1718475.2263198884</v>
      </c>
      <c r="K32" s="1">
        <f t="shared" si="2"/>
        <v>1364931.8037994246</v>
      </c>
      <c r="L32">
        <f t="shared" si="8"/>
        <v>10</v>
      </c>
      <c r="M32" s="1">
        <f t="shared" si="5"/>
        <v>2500000</v>
      </c>
      <c r="N32" s="1">
        <f t="shared" si="6"/>
        <v>1969964.0273669257</v>
      </c>
      <c r="O32" s="1">
        <f t="shared" si="3"/>
        <v>-22618339.26969526</v>
      </c>
      <c r="P32" s="4">
        <f t="shared" si="1"/>
        <v>-20298701.083300397</v>
      </c>
    </row>
    <row r="33" spans="6:16" x14ac:dyDescent="0.25">
      <c r="F33">
        <v>31</v>
      </c>
      <c r="G33">
        <f t="shared" si="0"/>
        <v>0.78175181221561307</v>
      </c>
      <c r="H33">
        <f>Assumptions!B38</f>
        <v>10</v>
      </c>
      <c r="J33" s="1">
        <f t="shared" si="4"/>
        <v>1722713.4498250138</v>
      </c>
      <c r="K33" s="1">
        <f t="shared" si="2"/>
        <v>1357473.4102465818</v>
      </c>
      <c r="L33">
        <f t="shared" si="8"/>
        <v>10</v>
      </c>
      <c r="M33" s="1">
        <f t="shared" si="5"/>
        <v>2500000</v>
      </c>
      <c r="N33" s="1">
        <f t="shared" si="6"/>
        <v>1954379.5305390328</v>
      </c>
      <c r="O33" s="1">
        <f t="shared" si="3"/>
        <v>-22021414.533125412</v>
      </c>
      <c r="P33" s="4">
        <f t="shared" si="1"/>
        <v>-19697016.385055657</v>
      </c>
    </row>
    <row r="34" spans="6:16" x14ac:dyDescent="0.25">
      <c r="F34">
        <v>32</v>
      </c>
      <c r="G34">
        <f t="shared" ref="G34:G65" si="9">(1+$B$6)^-(F34/12)</f>
        <v>0.77556732941875806</v>
      </c>
      <c r="H34">
        <f>Assumptions!B39</f>
        <v>10</v>
      </c>
      <c r="J34" s="1">
        <f t="shared" si="4"/>
        <v>1726962.1259326581</v>
      </c>
      <c r="K34" s="1">
        <f t="shared" si="2"/>
        <v>1350055.7715755834</v>
      </c>
      <c r="L34">
        <f t="shared" si="8"/>
        <v>10</v>
      </c>
      <c r="M34" s="1">
        <f t="shared" si="5"/>
        <v>2500000</v>
      </c>
      <c r="N34" s="1">
        <f t="shared" si="6"/>
        <v>1938918.3235468951</v>
      </c>
      <c r="O34" s="1">
        <f t="shared" si="3"/>
        <v>-21423978.510988317</v>
      </c>
      <c r="P34" s="4">
        <f t="shared" si="1"/>
        <v>-19094816.324180756</v>
      </c>
    </row>
    <row r="35" spans="6:16" x14ac:dyDescent="0.25">
      <c r="F35">
        <v>33</v>
      </c>
      <c r="G35">
        <f t="shared" si="9"/>
        <v>0.76943177241506011</v>
      </c>
      <c r="H35">
        <f>Assumptions!B40</f>
        <v>10</v>
      </c>
      <c r="J35" s="1">
        <f t="shared" si="4"/>
        <v>1731221.280421759</v>
      </c>
      <c r="K35" s="1">
        <f t="shared" si="2"/>
        <v>1342678.6650896266</v>
      </c>
      <c r="L35">
        <f t="shared" si="8"/>
        <v>10</v>
      </c>
      <c r="M35" s="1">
        <f t="shared" si="5"/>
        <v>2500000</v>
      </c>
      <c r="N35" s="1">
        <f t="shared" si="6"/>
        <v>1923579.4310376502</v>
      </c>
      <c r="O35" s="1">
        <f t="shared" si="3"/>
        <v>-20826037.604602516</v>
      </c>
      <c r="P35" s="4">
        <f t="shared" ref="P35:P71" si="10">(P34-J35)*(1+$B$6)^(1/12)+M35</f>
        <v>-18492107.353039246</v>
      </c>
    </row>
    <row r="36" spans="6:16" x14ac:dyDescent="0.25">
      <c r="F36">
        <v>34</v>
      </c>
      <c r="G36">
        <f t="shared" si="9"/>
        <v>0.76334475414980252</v>
      </c>
      <c r="H36">
        <f>Assumptions!B41</f>
        <v>10</v>
      </c>
      <c r="J36" s="1">
        <f t="shared" si="4"/>
        <v>1735490.9391348318</v>
      </c>
      <c r="K36" s="1">
        <f t="shared" si="2"/>
        <v>1335341.8693087909</v>
      </c>
      <c r="L36">
        <f t="shared" si="8"/>
        <v>10</v>
      </c>
      <c r="M36" s="1">
        <f t="shared" si="5"/>
        <v>2500000</v>
      </c>
      <c r="N36" s="1">
        <f t="shared" si="6"/>
        <v>1908361.8853745062</v>
      </c>
      <c r="O36" s="1">
        <f t="shared" si="3"/>
        <v>-20227598.292174079</v>
      </c>
      <c r="P36" s="4">
        <f t="shared" si="10"/>
        <v>-17888896.001495328</v>
      </c>
    </row>
    <row r="37" spans="6:16" x14ac:dyDescent="0.25">
      <c r="F37">
        <v>35</v>
      </c>
      <c r="G37">
        <f t="shared" si="9"/>
        <v>0.75730589063028064</v>
      </c>
      <c r="H37">
        <f>Assumptions!B42</f>
        <v>10</v>
      </c>
      <c r="J37" s="1">
        <f t="shared" si="4"/>
        <v>1739771.127978127</v>
      </c>
      <c r="K37" s="1">
        <f t="shared" si="2"/>
        <v>1328045.163963388</v>
      </c>
      <c r="L37">
        <f t="shared" si="8"/>
        <v>10</v>
      </c>
      <c r="M37" s="1">
        <f t="shared" si="5"/>
        <v>2500000</v>
      </c>
      <c r="N37" s="1">
        <f t="shared" si="6"/>
        <v>1893264.7265757015</v>
      </c>
      <c r="O37" s="1">
        <f t="shared" si="3"/>
        <v>-19628667.129473455</v>
      </c>
      <c r="P37" s="4">
        <f t="shared" si="10"/>
        <v>-17285188.877596084</v>
      </c>
    </row>
    <row r="38" spans="6:16" x14ac:dyDescent="0.25">
      <c r="F38">
        <v>36</v>
      </c>
      <c r="G38">
        <f t="shared" si="9"/>
        <v>0.75131480090157754</v>
      </c>
      <c r="H38">
        <f>Assumptions!B43</f>
        <v>10</v>
      </c>
      <c r="J38" s="1">
        <f t="shared" si="4"/>
        <v>1744061.872921786</v>
      </c>
      <c r="K38" s="1">
        <f t="shared" si="2"/>
        <v>1320788.3299873485</v>
      </c>
      <c r="L38">
        <f t="shared" si="8"/>
        <v>10</v>
      </c>
      <c r="M38" s="1">
        <f t="shared" si="5"/>
        <v>2500000</v>
      </c>
      <c r="N38" s="1">
        <f t="shared" si="6"/>
        <v>1878287.0022539438</v>
      </c>
      <c r="O38" s="1">
        <f t="shared" si="3"/>
        <v>-19029250.750517871</v>
      </c>
      <c r="P38" s="4">
        <f t="shared" si="10"/>
        <v>-16680992.668259323</v>
      </c>
    </row>
    <row r="39" spans="6:16" x14ac:dyDescent="0.25">
      <c r="F39">
        <v>37</v>
      </c>
      <c r="G39">
        <f t="shared" si="9"/>
        <v>0.74537110702253251</v>
      </c>
      <c r="H39">
        <f>Assumptions!B44</f>
        <v>10</v>
      </c>
      <c r="J39" s="1">
        <f t="shared" si="4"/>
        <v>1748363.2</v>
      </c>
      <c r="K39" s="1">
        <f t="shared" si="2"/>
        <v>1313571.1495116448</v>
      </c>
      <c r="L39">
        <f t="shared" si="8"/>
        <v>10</v>
      </c>
      <c r="M39" s="1">
        <f t="shared" si="5"/>
        <v>2500000</v>
      </c>
      <c r="N39" s="1">
        <f t="shared" si="6"/>
        <v>1863427.7675563314</v>
      </c>
      <c r="O39" s="1">
        <f t="shared" si="3"/>
        <v>-18429355.868259322</v>
      </c>
      <c r="P39" s="4">
        <f t="shared" si="10"/>
        <v>-16076314.139967062</v>
      </c>
    </row>
    <row r="40" spans="6:16" x14ac:dyDescent="0.25">
      <c r="F40">
        <v>38</v>
      </c>
      <c r="G40">
        <f t="shared" si="9"/>
        <v>0.73947443404189828</v>
      </c>
      <c r="H40">
        <f>Assumptions!B45</f>
        <v>10</v>
      </c>
      <c r="J40" s="1">
        <f t="shared" si="4"/>
        <v>1752675.1353111682</v>
      </c>
      <c r="K40" s="1">
        <f t="shared" si="2"/>
        <v>1306393.4058577523</v>
      </c>
      <c r="L40">
        <f t="shared" si="8"/>
        <v>10</v>
      </c>
      <c r="M40" s="1">
        <f t="shared" si="5"/>
        <v>2500000</v>
      </c>
      <c r="N40" s="1">
        <f t="shared" si="6"/>
        <v>1848686.0851047456</v>
      </c>
      <c r="O40" s="1">
        <f t="shared" si="3"/>
        <v>-17828989.275278229</v>
      </c>
      <c r="P40" s="4">
        <f t="shared" si="10"/>
        <v>-15471160.139464717</v>
      </c>
    </row>
    <row r="41" spans="6:16" x14ac:dyDescent="0.25">
      <c r="F41">
        <v>39</v>
      </c>
      <c r="G41">
        <f t="shared" si="9"/>
        <v>0.73362440997468836</v>
      </c>
      <c r="H41">
        <f>Assumptions!B46</f>
        <v>10</v>
      </c>
      <c r="J41" s="1">
        <f t="shared" si="4"/>
        <v>1756997.705018054</v>
      </c>
      <c r="K41" s="1">
        <f t="shared" si="2"/>
        <v>1299254.8835311397</v>
      </c>
      <c r="L41">
        <f t="shared" si="8"/>
        <v>10</v>
      </c>
      <c r="M41" s="1">
        <f t="shared" si="5"/>
        <v>2500000</v>
      </c>
      <c r="N41" s="1">
        <f t="shared" si="6"/>
        <v>1834061.024936721</v>
      </c>
      <c r="O41" s="1">
        <f t="shared" si="3"/>
        <v>-17228157.844482772</v>
      </c>
      <c r="P41" s="4">
        <f t="shared" si="10"/>
        <v>-14865537.594465997</v>
      </c>
    </row>
    <row r="42" spans="6:16" x14ac:dyDescent="0.25">
      <c r="F42">
        <v>40</v>
      </c>
      <c r="G42">
        <f t="shared" si="9"/>
        <v>0.72782066577871074</v>
      </c>
      <c r="H42">
        <f>Assumptions!B47</f>
        <v>10</v>
      </c>
      <c r="J42" s="1">
        <f t="shared" si="4"/>
        <v>1761330.9353479468</v>
      </c>
      <c r="K42" s="1">
        <f t="shared" si="2"/>
        <v>1292155.3682148035</v>
      </c>
      <c r="L42">
        <f t="shared" si="8"/>
        <v>10</v>
      </c>
      <c r="M42" s="1">
        <f t="shared" si="5"/>
        <v>2500000</v>
      </c>
      <c r="N42" s="1">
        <f t="shared" si="6"/>
        <v>1819551.664446777</v>
      </c>
      <c r="O42" s="1">
        <f t="shared" si="3"/>
        <v>-16626868.529813943</v>
      </c>
      <c r="P42" s="4">
        <f t="shared" si="10"/>
        <v>-14259453.5143636</v>
      </c>
    </row>
    <row r="43" spans="6:16" x14ac:dyDescent="0.25">
      <c r="F43">
        <v>41</v>
      </c>
      <c r="G43">
        <f t="shared" si="9"/>
        <v>0.72206283533128668</v>
      </c>
      <c r="H43">
        <f>Assumptions!B48</f>
        <v>10</v>
      </c>
      <c r="J43" s="1">
        <f t="shared" si="4"/>
        <v>1765674.8525928191</v>
      </c>
      <c r="K43" s="1">
        <f t="shared" si="2"/>
        <v>1285094.6467628325</v>
      </c>
      <c r="L43">
        <f t="shared" si="8"/>
        <v>10</v>
      </c>
      <c r="M43" s="1">
        <f t="shared" si="5"/>
        <v>2500000</v>
      </c>
      <c r="N43" s="1">
        <f t="shared" si="6"/>
        <v>1805157.0883282167</v>
      </c>
      <c r="O43" s="1">
        <f t="shared" si="3"/>
        <v>-16025128.366956418</v>
      </c>
      <c r="P43" s="4">
        <f t="shared" si="10"/>
        <v>-13652914.990945738</v>
      </c>
    </row>
    <row r="44" spans="6:16" x14ac:dyDescent="0.25">
      <c r="F44">
        <v>42</v>
      </c>
      <c r="G44">
        <f t="shared" si="9"/>
        <v>0.71635055540615489</v>
      </c>
      <c r="H44">
        <f>Assumptions!B49</f>
        <v>10</v>
      </c>
      <c r="J44" s="1">
        <f t="shared" si="4"/>
        <v>1770029.4831094851</v>
      </c>
      <c r="K44" s="1">
        <f t="shared" si="2"/>
        <v>1278072.5071940066</v>
      </c>
      <c r="L44">
        <f t="shared" si="8"/>
        <v>10</v>
      </c>
      <c r="M44" s="1">
        <f t="shared" si="5"/>
        <v>2500000</v>
      </c>
      <c r="N44" s="1">
        <f t="shared" si="6"/>
        <v>1790876.3885153872</v>
      </c>
      <c r="O44" s="1">
        <f t="shared" si="3"/>
        <v>-15422944.474055223</v>
      </c>
      <c r="P44" s="4">
        <f t="shared" si="10"/>
        <v>-13045929.199118525</v>
      </c>
    </row>
    <row r="45" spans="6:16" x14ac:dyDescent="0.25">
      <c r="F45">
        <v>43</v>
      </c>
      <c r="G45">
        <f t="shared" si="9"/>
        <v>0.71068346565055729</v>
      </c>
      <c r="H45">
        <f>Assumptions!B50</f>
        <v>10</v>
      </c>
      <c r="J45" s="1">
        <f t="shared" si="4"/>
        <v>1774394.8533197641</v>
      </c>
      <c r="K45" s="1">
        <f t="shared" si="2"/>
        <v>1271088.7386854358</v>
      </c>
      <c r="L45">
        <f t="shared" si="8"/>
        <v>10</v>
      </c>
      <c r="M45" s="1">
        <f t="shared" si="5"/>
        <v>2500000</v>
      </c>
      <c r="N45" s="1">
        <f t="shared" si="6"/>
        <v>1776708.6641263932</v>
      </c>
      <c r="O45" s="1">
        <f t="shared" si="3"/>
        <v>-14820324.052438289</v>
      </c>
      <c r="P45" s="4">
        <f t="shared" si="10"/>
        <v>-12438503.397634292</v>
      </c>
    </row>
    <row r="46" spans="6:16" x14ac:dyDescent="0.25">
      <c r="F46">
        <v>44</v>
      </c>
      <c r="G46">
        <f t="shared" si="9"/>
        <v>0.7050612085625072</v>
      </c>
      <c r="H46">
        <f>Assumptions!B51</f>
        <v>10</v>
      </c>
      <c r="J46" s="1">
        <f t="shared" si="4"/>
        <v>1778770.9897106378</v>
      </c>
      <c r="K46" s="1">
        <f t="shared" si="2"/>
        <v>1264143.1315662279</v>
      </c>
      <c r="L46">
        <f t="shared" si="8"/>
        <v>10</v>
      </c>
      <c r="M46" s="1">
        <f t="shared" si="5"/>
        <v>2500000</v>
      </c>
      <c r="N46" s="1">
        <f t="shared" si="6"/>
        <v>1762653.021406268</v>
      </c>
      <c r="O46" s="1">
        <f t="shared" si="3"/>
        <v>-14217274.38734493</v>
      </c>
      <c r="P46" s="4">
        <f t="shared" si="10"/>
        <v>-11830644.929825876</v>
      </c>
    </row>
    <row r="47" spans="6:16" x14ac:dyDescent="0.25">
      <c r="F47">
        <v>45</v>
      </c>
      <c r="G47">
        <f t="shared" si="9"/>
        <v>0.69948342946823638</v>
      </c>
      <c r="H47">
        <f>Assumptions!B52</f>
        <v>10</v>
      </c>
      <c r="J47" s="1">
        <f t="shared" si="4"/>
        <v>1783157.9188344118</v>
      </c>
      <c r="K47" s="1">
        <f t="shared" si="2"/>
        <v>1257235.4773111956</v>
      </c>
      <c r="L47">
        <f t="shared" si="8"/>
        <v>10</v>
      </c>
      <c r="M47" s="1">
        <f t="shared" si="5"/>
        <v>2500000</v>
      </c>
      <c r="N47" s="1">
        <f t="shared" si="6"/>
        <v>1748708.573670591</v>
      </c>
      <c r="O47" s="1">
        <f t="shared" si="3"/>
        <v>-13613802.848660288</v>
      </c>
      <c r="P47" s="4">
        <f t="shared" si="10"/>
        <v>-11222361.224346915</v>
      </c>
    </row>
    <row r="48" spans="6:16" x14ac:dyDescent="0.25">
      <c r="F48">
        <v>46</v>
      </c>
      <c r="G48">
        <f t="shared" si="9"/>
        <v>0.69394977649982048</v>
      </c>
      <c r="H48">
        <f>Assumptions!B53</f>
        <v>10</v>
      </c>
      <c r="J48" s="1">
        <f t="shared" si="4"/>
        <v>1787555.667308877</v>
      </c>
      <c r="K48" s="1">
        <f t="shared" si="2"/>
        <v>1250365.5685345952</v>
      </c>
      <c r="L48">
        <f t="shared" si="8"/>
        <v>10</v>
      </c>
      <c r="M48" s="1">
        <f t="shared" si="5"/>
        <v>2500000</v>
      </c>
      <c r="N48" s="1">
        <f t="shared" si="6"/>
        <v>1734874.4412495513</v>
      </c>
      <c r="O48" s="1">
        <f t="shared" si="3"/>
        <v>-13009916.891655792</v>
      </c>
      <c r="P48" s="4">
        <f t="shared" si="10"/>
        <v>-10613659.795918223</v>
      </c>
    </row>
    <row r="49" spans="6:20" x14ac:dyDescent="0.25">
      <c r="F49">
        <v>47</v>
      </c>
      <c r="G49">
        <f t="shared" si="9"/>
        <v>0.68845990057298234</v>
      </c>
      <c r="H49">
        <f>Assumptions!B54</f>
        <v>10</v>
      </c>
      <c r="J49" s="1">
        <f t="shared" si="4"/>
        <v>1791964.2618174709</v>
      </c>
      <c r="K49" s="1">
        <f t="shared" si="2"/>
        <v>1243533.1989838998</v>
      </c>
      <c r="L49">
        <f t="shared" si="8"/>
        <v>10</v>
      </c>
      <c r="M49" s="1">
        <f t="shared" si="5"/>
        <v>2500000</v>
      </c>
      <c r="N49" s="1">
        <f t="shared" si="6"/>
        <v>1721149.7514324558</v>
      </c>
      <c r="O49" s="1">
        <f t="shared" si="3"/>
        <v>-12405624.057735693</v>
      </c>
      <c r="P49" s="4">
        <f t="shared" si="10"/>
        <v>-10004548.246080264</v>
      </c>
    </row>
    <row r="50" spans="6:20" x14ac:dyDescent="0.25">
      <c r="F50">
        <v>48</v>
      </c>
      <c r="G50">
        <f t="shared" si="9"/>
        <v>0.68301345536507052</v>
      </c>
      <c r="H50">
        <f>Assumptions!B55</f>
        <v>10</v>
      </c>
      <c r="J50" s="1">
        <f t="shared" si="4"/>
        <v>1796383.7291094395</v>
      </c>
      <c r="K50" s="1">
        <f t="shared" si="2"/>
        <v>1236738.163533608</v>
      </c>
      <c r="L50">
        <f t="shared" si="8"/>
        <v>10</v>
      </c>
      <c r="M50" s="1">
        <f t="shared" si="5"/>
        <v>2500000</v>
      </c>
      <c r="N50" s="1">
        <f t="shared" si="6"/>
        <v>1707533.6384126763</v>
      </c>
      <c r="O50" s="1">
        <f t="shared" si="3"/>
        <v>-11800931.975189704</v>
      </c>
      <c r="P50" s="4">
        <f t="shared" si="10"/>
        <v>-9395034.2639518082</v>
      </c>
    </row>
    <row r="51" spans="6:20" x14ac:dyDescent="0.25">
      <c r="F51">
        <v>49</v>
      </c>
      <c r="G51">
        <f t="shared" si="9"/>
        <v>0.67761009729321131</v>
      </c>
      <c r="H51">
        <f>Assumptions!B56</f>
        <v>10</v>
      </c>
      <c r="J51" s="1">
        <f t="shared" si="4"/>
        <v>1800814.0959999999</v>
      </c>
      <c r="K51" s="1">
        <f t="shared" si="2"/>
        <v>1229980.2581790858</v>
      </c>
      <c r="L51">
        <f t="shared" si="8"/>
        <v>10</v>
      </c>
      <c r="M51" s="1">
        <f t="shared" si="5"/>
        <v>2500000</v>
      </c>
      <c r="N51" s="1">
        <f t="shared" si="6"/>
        <v>1694025.2432330283</v>
      </c>
      <c r="O51" s="1">
        <f t="shared" si="3"/>
        <v>-11195848.359951809</v>
      </c>
      <c r="P51" s="4">
        <f t="shared" si="10"/>
        <v>-8785125.6269947775</v>
      </c>
    </row>
    <row r="52" spans="6:20" x14ac:dyDescent="0.25">
      <c r="F52">
        <v>50</v>
      </c>
      <c r="G52">
        <f t="shared" si="9"/>
        <v>0.67224948549263475</v>
      </c>
      <c r="H52">
        <f>Assumptions!B57</f>
        <v>10</v>
      </c>
      <c r="J52" s="1">
        <f t="shared" si="4"/>
        <v>1805255.3893705031</v>
      </c>
      <c r="K52" s="1">
        <f t="shared" si="2"/>
        <v>1223259.2800304408</v>
      </c>
      <c r="L52">
        <f t="shared" si="8"/>
        <v>10</v>
      </c>
      <c r="M52" s="1">
        <f t="shared" si="5"/>
        <v>2500000</v>
      </c>
      <c r="N52" s="1">
        <f t="shared" si="6"/>
        <v>1680623.7137315869</v>
      </c>
      <c r="O52" s="1">
        <f t="shared" si="3"/>
        <v>-10590381.01636528</v>
      </c>
      <c r="P52" s="4">
        <f t="shared" si="10"/>
        <v>-8174830.2017853744</v>
      </c>
    </row>
    <row r="53" spans="6:20" x14ac:dyDescent="0.25">
      <c r="F53">
        <v>51</v>
      </c>
      <c r="G53">
        <f t="shared" si="9"/>
        <v>0.66693128179517125</v>
      </c>
      <c r="H53">
        <f>Assumptions!B58</f>
        <v>10</v>
      </c>
      <c r="J53" s="1">
        <f t="shared" si="4"/>
        <v>1809707.6361685956</v>
      </c>
      <c r="K53" s="1">
        <f t="shared" si="2"/>
        <v>1216575.0273064307</v>
      </c>
      <c r="L53">
        <f t="shared" si="8"/>
        <v>10</v>
      </c>
      <c r="M53" s="1">
        <f t="shared" si="5"/>
        <v>2500000</v>
      </c>
      <c r="N53" s="1">
        <f t="shared" si="6"/>
        <v>1667328.2044879282</v>
      </c>
      <c r="O53" s="1">
        <f t="shared" si="3"/>
        <v>-9984537.8379539698</v>
      </c>
      <c r="P53" s="4">
        <f t="shared" si="10"/>
        <v>-7564155.9447915182</v>
      </c>
    </row>
    <row r="54" spans="6:20" x14ac:dyDescent="0.25">
      <c r="F54">
        <v>52</v>
      </c>
      <c r="G54">
        <f t="shared" si="9"/>
        <v>0.66165515070791892</v>
      </c>
      <c r="H54">
        <f>Assumptions!B59</f>
        <v>10</v>
      </c>
      <c r="J54" s="1">
        <f t="shared" si="4"/>
        <v>1814170.8634083855</v>
      </c>
      <c r="K54" s="1">
        <f t="shared" si="2"/>
        <v>1209927.299328407</v>
      </c>
      <c r="L54">
        <f t="shared" si="8"/>
        <v>10</v>
      </c>
      <c r="M54" s="1">
        <f t="shared" si="5"/>
        <v>2500000</v>
      </c>
      <c r="N54" s="1">
        <f t="shared" si="6"/>
        <v>1654137.8767697972</v>
      </c>
      <c r="O54" s="1">
        <f t="shared" si="3"/>
        <v>-9378326.808199903</v>
      </c>
      <c r="P54" s="4">
        <f t="shared" si="10"/>
        <v>-6953110.9031566419</v>
      </c>
    </row>
    <row r="55" spans="6:20" x14ac:dyDescent="0.25">
      <c r="F55">
        <v>53</v>
      </c>
      <c r="G55">
        <f t="shared" si="9"/>
        <v>0.65642075939207878</v>
      </c>
      <c r="H55">
        <f>Assumptions!B60</f>
        <v>10</v>
      </c>
      <c r="J55" s="1">
        <f t="shared" si="4"/>
        <v>1818645.0981706034</v>
      </c>
      <c r="K55" s="1">
        <f t="shared" si="2"/>
        <v>1203315.8965142886</v>
      </c>
      <c r="L55">
        <f t="shared" si="8"/>
        <v>10</v>
      </c>
      <c r="M55" s="1">
        <f t="shared" si="5"/>
        <v>2500000</v>
      </c>
      <c r="N55" s="1">
        <f t="shared" si="6"/>
        <v>1641051.8984801969</v>
      </c>
      <c r="O55" s="1">
        <f t="shared" si="3"/>
        <v>-8771756.0013272446</v>
      </c>
      <c r="P55" s="4">
        <f t="shared" si="10"/>
        <v>-6341703.2154899072</v>
      </c>
    </row>
    <row r="56" spans="6:20" x14ac:dyDescent="0.25">
      <c r="F56">
        <v>54</v>
      </c>
      <c r="G56">
        <f t="shared" si="9"/>
        <v>0.65122777764195883</v>
      </c>
      <c r="H56">
        <f>Assumptions!B61</f>
        <v>10</v>
      </c>
      <c r="J56" s="1">
        <f t="shared" si="4"/>
        <v>1823130.3676027698</v>
      </c>
      <c r="K56" s="1">
        <f t="shared" si="2"/>
        <v>1196740.6203725699</v>
      </c>
      <c r="L56">
        <f t="shared" si="8"/>
        <v>10</v>
      </c>
      <c r="M56" s="1">
        <f t="shared" si="5"/>
        <v>2500000</v>
      </c>
      <c r="N56" s="1">
        <f t="shared" si="6"/>
        <v>1628069.4441048971</v>
      </c>
      <c r="O56" s="1">
        <f t="shared" si="3"/>
        <v>-8164833.5830926765</v>
      </c>
      <c r="P56" s="4">
        <f t="shared" si="10"/>
        <v>-5729941.1126628872</v>
      </c>
    </row>
    <row r="57" spans="6:20" x14ac:dyDescent="0.25">
      <c r="F57">
        <v>55</v>
      </c>
      <c r="G57">
        <f t="shared" si="9"/>
        <v>0.64607587786414289</v>
      </c>
      <c r="H57">
        <f>Assumptions!B62</f>
        <v>10</v>
      </c>
      <c r="J57" s="1">
        <f t="shared" si="4"/>
        <v>1827626.6989193573</v>
      </c>
      <c r="K57" s="1">
        <f t="shared" si="2"/>
        <v>1190201.2734963624</v>
      </c>
      <c r="L57">
        <f t="shared" si="8"/>
        <v>10</v>
      </c>
      <c r="M57" s="1">
        <f t="shared" si="5"/>
        <v>2500000</v>
      </c>
      <c r="N57" s="1">
        <f t="shared" si="6"/>
        <v>1615189.6946603572</v>
      </c>
      <c r="O57" s="1">
        <f t="shared" si="3"/>
        <v>-7557567.8115822449</v>
      </c>
      <c r="P57" s="4">
        <f t="shared" si="10"/>
        <v>-5117832.9186127642</v>
      </c>
    </row>
    <row r="58" spans="6:20" x14ac:dyDescent="0.25">
      <c r="F58">
        <v>56</v>
      </c>
      <c r="G58">
        <f t="shared" si="9"/>
        <v>0.64096473505682472</v>
      </c>
      <c r="H58">
        <f>Assumptions!B63</f>
        <v>10</v>
      </c>
      <c r="J58" s="1">
        <f t="shared" si="4"/>
        <v>1832134.1194019571</v>
      </c>
      <c r="K58" s="1">
        <f t="shared" si="2"/>
        <v>1183697.6595574678</v>
      </c>
      <c r="L58">
        <f t="shared" si="8"/>
        <v>10</v>
      </c>
      <c r="M58" s="1">
        <f t="shared" si="5"/>
        <v>2500000</v>
      </c>
      <c r="N58" s="1">
        <f t="shared" si="6"/>
        <v>1602411.8376420618</v>
      </c>
      <c r="O58" s="1">
        <f t="shared" si="3"/>
        <v>-6949967.0380147211</v>
      </c>
      <c r="P58" s="4">
        <f t="shared" si="10"/>
        <v>-4505387.0511521026</v>
      </c>
    </row>
    <row r="59" spans="6:20" x14ac:dyDescent="0.25">
      <c r="F59">
        <v>57</v>
      </c>
      <c r="G59">
        <f t="shared" si="9"/>
        <v>0.63589402678930573</v>
      </c>
      <c r="H59">
        <f>Assumptions!B64</f>
        <v>10</v>
      </c>
      <c r="J59" s="1">
        <f t="shared" si="4"/>
        <v>1836652.656399444</v>
      </c>
      <c r="K59" s="1">
        <f t="shared" si="2"/>
        <v>1177229.5833004829</v>
      </c>
      <c r="L59">
        <f t="shared" si="8"/>
        <v>10</v>
      </c>
      <c r="M59" s="1">
        <f t="shared" si="5"/>
        <v>2500000</v>
      </c>
      <c r="N59" s="1">
        <f t="shared" si="6"/>
        <v>1589735.0669732643</v>
      </c>
      <c r="O59" s="1">
        <f t="shared" si="3"/>
        <v>-6342039.7075515464</v>
      </c>
      <c r="P59" s="4">
        <f t="shared" si="10"/>
        <v>-3892612.0227852464</v>
      </c>
    </row>
    <row r="60" spans="6:20" x14ac:dyDescent="0.25">
      <c r="F60">
        <v>58</v>
      </c>
      <c r="G60">
        <f t="shared" si="9"/>
        <v>0.63086343318165494</v>
      </c>
      <c r="H60">
        <f>Assumptions!B65</f>
        <v>10</v>
      </c>
      <c r="J60" s="1">
        <f t="shared" si="4"/>
        <v>1841182.3373281432</v>
      </c>
      <c r="K60" s="1">
        <f t="shared" si="2"/>
        <v>1170796.8505369388</v>
      </c>
      <c r="L60">
        <f t="shared" si="8"/>
        <v>10</v>
      </c>
      <c r="M60" s="1">
        <f t="shared" si="5"/>
        <v>2500000</v>
      </c>
      <c r="N60" s="1">
        <f t="shared" si="6"/>
        <v>1577158.5829541374</v>
      </c>
      <c r="O60" s="1">
        <f t="shared" si="3"/>
        <v>-5733794.3601133898</v>
      </c>
      <c r="P60" s="4">
        <f t="shared" si="10"/>
        <v>-3279516.44153139</v>
      </c>
    </row>
    <row r="61" spans="6:20" x14ac:dyDescent="0.25">
      <c r="F61">
        <v>59</v>
      </c>
      <c r="G61">
        <f t="shared" si="9"/>
        <v>0.62587263688452932</v>
      </c>
      <c r="H61">
        <f>Assumptions!B66</f>
        <v>10</v>
      </c>
      <c r="J61" s="1">
        <f t="shared" si="4"/>
        <v>1845723.1896719949</v>
      </c>
      <c r="K61" s="1">
        <f t="shared" si="2"/>
        <v>1164399.2681394697</v>
      </c>
      <c r="L61">
        <f t="shared" si="8"/>
        <v>10</v>
      </c>
      <c r="M61" s="1">
        <f t="shared" si="5"/>
        <v>2500000</v>
      </c>
      <c r="N61" s="1">
        <f t="shared" si="6"/>
        <v>1564681.5922113233</v>
      </c>
      <c r="O61" s="1">
        <f t="shared" si="3"/>
        <v>-5125239.6312033851</v>
      </c>
      <c r="P61" s="4">
        <f t="shared" si="10"/>
        <v>-2666109.0117543843</v>
      </c>
    </row>
    <row r="62" spans="6:20" x14ac:dyDescent="0.25">
      <c r="F62">
        <v>60</v>
      </c>
      <c r="G62">
        <f t="shared" si="9"/>
        <v>0.62092132305915493</v>
      </c>
      <c r="H62">
        <f>Assumptions!B67</f>
        <v>10</v>
      </c>
      <c r="J62" s="1">
        <f t="shared" si="4"/>
        <v>1850275.2409827227</v>
      </c>
      <c r="K62" s="1">
        <f t="shared" si="2"/>
        <v>1158036.6440360146</v>
      </c>
      <c r="L62">
        <f t="shared" si="8"/>
        <v>10</v>
      </c>
      <c r="M62" s="1">
        <f t="shared" si="5"/>
        <v>2500000</v>
      </c>
      <c r="N62" s="1">
        <f t="shared" si="6"/>
        <v>1552303.3076478874</v>
      </c>
      <c r="O62" s="1">
        <f t="shared" si="3"/>
        <v>-4516384.2527371068</v>
      </c>
      <c r="P62" s="4">
        <f t="shared" si="10"/>
        <v>-2052398.5349993221</v>
      </c>
    </row>
    <row r="63" spans="6:20" x14ac:dyDescent="0.25">
      <c r="F63">
        <v>61</v>
      </c>
      <c r="G63">
        <f t="shared" si="9"/>
        <v>0.6160091793574648</v>
      </c>
      <c r="H63">
        <f>Assumptions!B68</f>
        <v>0</v>
      </c>
      <c r="J63" s="1">
        <f t="shared" si="4"/>
        <v>0</v>
      </c>
      <c r="K63" s="1">
        <f t="shared" si="2"/>
        <v>0</v>
      </c>
      <c r="L63">
        <f t="shared" si="8"/>
        <v>10</v>
      </c>
      <c r="M63" s="1">
        <f t="shared" si="5"/>
        <v>2500000</v>
      </c>
      <c r="N63" s="1">
        <f t="shared" si="6"/>
        <v>1540022.948393662</v>
      </c>
      <c r="O63" s="1">
        <f t="shared" si="3"/>
        <v>-2052398.5349993221</v>
      </c>
      <c r="P63" s="4">
        <f t="shared" si="10"/>
        <v>431235.35086651682</v>
      </c>
      <c r="Q63" s="9" t="s">
        <v>17</v>
      </c>
      <c r="R63" t="s">
        <v>20</v>
      </c>
      <c r="S63">
        <f>F63</f>
        <v>61</v>
      </c>
      <c r="T63" t="s">
        <v>19</v>
      </c>
    </row>
    <row r="64" spans="6:20" ht="15" customHeight="1" x14ac:dyDescent="0.25">
      <c r="F64">
        <v>62</v>
      </c>
      <c r="G64">
        <f t="shared" si="9"/>
        <v>0.61113589590239514</v>
      </c>
      <c r="H64">
        <f>Assumptions!B69</f>
        <v>0</v>
      </c>
      <c r="J64" s="1">
        <f t="shared" si="4"/>
        <v>0</v>
      </c>
      <c r="K64" s="1">
        <f t="shared" si="2"/>
        <v>0</v>
      </c>
      <c r="L64">
        <f t="shared" si="8"/>
        <v>10</v>
      </c>
      <c r="M64" s="1">
        <f t="shared" si="5"/>
        <v>2500000</v>
      </c>
      <c r="N64" s="1">
        <f t="shared" si="6"/>
        <v>1527839.7397559879</v>
      </c>
      <c r="O64" s="1">
        <f t="shared" si="3"/>
        <v>431235.35086651682</v>
      </c>
      <c r="P64" s="10">
        <f t="shared" si="10"/>
        <v>2934674.0821122341</v>
      </c>
      <c r="R64" s="29" t="s">
        <v>37</v>
      </c>
    </row>
    <row r="65" spans="6:20" x14ac:dyDescent="0.25">
      <c r="F65" s="18">
        <v>63</v>
      </c>
      <c r="G65" s="18">
        <f t="shared" si="9"/>
        <v>0.60630116526833744</v>
      </c>
      <c r="H65" s="18">
        <f>Assumptions!B70</f>
        <v>0</v>
      </c>
      <c r="I65" s="18"/>
      <c r="J65" s="19">
        <f t="shared" si="4"/>
        <v>0</v>
      </c>
      <c r="K65" s="19">
        <f t="shared" si="2"/>
        <v>0</v>
      </c>
      <c r="L65" s="18">
        <f t="shared" si="8"/>
        <v>10</v>
      </c>
      <c r="M65" s="19">
        <f t="shared" si="5"/>
        <v>2500000</v>
      </c>
      <c r="N65" s="19">
        <f t="shared" si="6"/>
        <v>1515752.9131708436</v>
      </c>
      <c r="O65" s="19">
        <f t="shared" si="3"/>
        <v>2934674.0821122341</v>
      </c>
      <c r="P65" s="23">
        <f t="shared" si="10"/>
        <v>5458075.5853560613</v>
      </c>
      <c r="R65" s="29"/>
    </row>
    <row r="66" spans="6:20" x14ac:dyDescent="0.25">
      <c r="F66" s="18">
        <v>64</v>
      </c>
      <c r="G66" s="18">
        <f t="shared" ref="G66:G71" si="11">(1+$B$6)^-(F66/12)</f>
        <v>0.60150468246174438</v>
      </c>
      <c r="H66" s="18">
        <f>Assumptions!B71</f>
        <v>0</v>
      </c>
      <c r="I66" s="18"/>
      <c r="J66" s="19">
        <f t="shared" si="4"/>
        <v>0</v>
      </c>
      <c r="K66" s="19">
        <f t="shared" si="2"/>
        <v>0</v>
      </c>
      <c r="L66" s="18">
        <f t="shared" si="8"/>
        <v>4</v>
      </c>
      <c r="M66" s="19">
        <f t="shared" si="5"/>
        <v>1000000</v>
      </c>
      <c r="N66" s="19">
        <f t="shared" si="6"/>
        <v>601504.68246174441</v>
      </c>
      <c r="O66" s="19">
        <f t="shared" si="3"/>
        <v>5458075.5853560613</v>
      </c>
      <c r="P66" s="21">
        <f t="shared" si="10"/>
        <v>6501599.0465452615</v>
      </c>
      <c r="R66" s="29"/>
    </row>
    <row r="67" spans="6:20" x14ac:dyDescent="0.25">
      <c r="F67" s="18">
        <v>65</v>
      </c>
      <c r="G67" s="18">
        <f t="shared" si="11"/>
        <v>0.59674614490188971</v>
      </c>
      <c r="H67" s="18">
        <f>Assumptions!B72</f>
        <v>0</v>
      </c>
      <c r="I67" s="18"/>
      <c r="J67" s="19">
        <f t="shared" si="4"/>
        <v>0</v>
      </c>
      <c r="K67" s="19">
        <f t="shared" si="2"/>
        <v>0</v>
      </c>
      <c r="L67" s="18">
        <f t="shared" si="8"/>
        <v>4</v>
      </c>
      <c r="M67" s="19">
        <f t="shared" si="5"/>
        <v>1000000</v>
      </c>
      <c r="N67" s="19">
        <f t="shared" si="6"/>
        <v>596746.14490188973</v>
      </c>
      <c r="O67" s="19">
        <f t="shared" si="3"/>
        <v>6501599.0465452615</v>
      </c>
      <c r="P67" s="21">
        <f t="shared" si="10"/>
        <v>7553443.7103548404</v>
      </c>
      <c r="R67" s="29"/>
    </row>
    <row r="68" spans="6:20" x14ac:dyDescent="0.25">
      <c r="F68" s="18">
        <v>66</v>
      </c>
      <c r="G68" s="18">
        <f t="shared" si="11"/>
        <v>0.59202525240178083</v>
      </c>
      <c r="H68" s="18">
        <f>Assumptions!B73</f>
        <v>0</v>
      </c>
      <c r="I68" s="18"/>
      <c r="J68" s="19">
        <f t="shared" si="4"/>
        <v>0</v>
      </c>
      <c r="K68" s="19">
        <f t="shared" ref="K68:K71" si="12">J68*G67</f>
        <v>0</v>
      </c>
      <c r="L68" s="18">
        <f t="shared" si="8"/>
        <v>4</v>
      </c>
      <c r="M68" s="19">
        <f t="shared" si="5"/>
        <v>1000000</v>
      </c>
      <c r="N68" s="19">
        <f t="shared" si="6"/>
        <v>592025.2524017808</v>
      </c>
      <c r="O68" s="19">
        <f t="shared" ref="O68:O71" si="13">P67-J68</f>
        <v>7553443.7103548404</v>
      </c>
      <c r="P68" s="21">
        <f t="shared" si="10"/>
        <v>8613675.9312230311</v>
      </c>
    </row>
    <row r="69" spans="6:20" x14ac:dyDescent="0.25">
      <c r="F69" s="18">
        <v>67</v>
      </c>
      <c r="G69" s="18">
        <f t="shared" si="11"/>
        <v>0.58734170714922085</v>
      </c>
      <c r="H69" s="18">
        <f>Assumptions!B74</f>
        <v>0</v>
      </c>
      <c r="I69" s="18"/>
      <c r="J69" s="19">
        <f t="shared" ref="J69:J71" si="14">H69*$B$2*(1+$B$7)^((F69-1)/12)</f>
        <v>0</v>
      </c>
      <c r="K69" s="19">
        <f t="shared" si="12"/>
        <v>0</v>
      </c>
      <c r="L69" s="18">
        <f t="shared" si="8"/>
        <v>4</v>
      </c>
      <c r="M69" s="19">
        <f t="shared" si="5"/>
        <v>1000000</v>
      </c>
      <c r="N69" s="19">
        <f t="shared" si="6"/>
        <v>587341.70714922086</v>
      </c>
      <c r="O69" s="19">
        <f t="shared" si="13"/>
        <v>8613675.9312230311</v>
      </c>
      <c r="P69" s="21">
        <f t="shared" si="10"/>
        <v>9682362.5927076712</v>
      </c>
    </row>
    <row r="70" spans="6:20" x14ac:dyDescent="0.25">
      <c r="F70" s="18">
        <v>68</v>
      </c>
      <c r="G70" s="18">
        <f t="shared" si="11"/>
        <v>0.58269521368802246</v>
      </c>
      <c r="H70" s="18">
        <f>Assumptions!B75</f>
        <v>0</v>
      </c>
      <c r="I70" s="18"/>
      <c r="J70" s="19">
        <f t="shared" si="14"/>
        <v>0</v>
      </c>
      <c r="K70" s="19">
        <f t="shared" si="12"/>
        <v>0</v>
      </c>
      <c r="L70" s="18">
        <f t="shared" si="8"/>
        <v>4</v>
      </c>
      <c r="M70" s="19">
        <f t="shared" ref="M70:M71" si="15">L70*$B$3</f>
        <v>1000000</v>
      </c>
      <c r="N70" s="19">
        <f t="shared" ref="N70:N71" si="16">M70*G70</f>
        <v>582695.21368802246</v>
      </c>
      <c r="O70" s="19">
        <f t="shared" si="13"/>
        <v>9682362.5927076712</v>
      </c>
      <c r="P70" s="21">
        <f t="shared" si="10"/>
        <v>10759571.111705488</v>
      </c>
    </row>
    <row r="71" spans="6:20" x14ac:dyDescent="0.25">
      <c r="F71" s="18">
        <v>69</v>
      </c>
      <c r="G71" s="18">
        <f t="shared" si="11"/>
        <v>0.57808547889936879</v>
      </c>
      <c r="H71" s="18">
        <f>Assumptions!B76</f>
        <v>0</v>
      </c>
      <c r="I71" s="18"/>
      <c r="J71" s="19">
        <f t="shared" si="14"/>
        <v>0</v>
      </c>
      <c r="K71" s="19">
        <f t="shared" si="12"/>
        <v>0</v>
      </c>
      <c r="L71" s="18">
        <f t="shared" si="8"/>
        <v>4</v>
      </c>
      <c r="M71" s="19">
        <f t="shared" si="15"/>
        <v>1000000</v>
      </c>
      <c r="N71" s="19">
        <f t="shared" si="16"/>
        <v>578085.47889936878</v>
      </c>
      <c r="O71" s="19">
        <f t="shared" si="13"/>
        <v>10759571.111705488</v>
      </c>
      <c r="P71" s="20">
        <f t="shared" si="10"/>
        <v>11845369.442705004</v>
      </c>
      <c r="Q71" s="9" t="s">
        <v>17</v>
      </c>
      <c r="R71" t="s">
        <v>33</v>
      </c>
      <c r="S71">
        <f>F71</f>
        <v>69</v>
      </c>
      <c r="T71" t="s">
        <v>19</v>
      </c>
    </row>
    <row r="72" spans="6:20" x14ac:dyDescent="0.25">
      <c r="F72" s="18" t="s">
        <v>12</v>
      </c>
      <c r="G72" s="18"/>
      <c r="H72" s="18"/>
      <c r="I72" s="18"/>
      <c r="J72" s="28" t="s">
        <v>39</v>
      </c>
      <c r="K72" s="22">
        <f>SUM(K2:K71)</f>
        <v>107040043.79412015</v>
      </c>
      <c r="L72" s="28" t="s">
        <v>39</v>
      </c>
      <c r="M72" s="18"/>
      <c r="N72" s="22">
        <f>SUM(N2:N71)</f>
        <v>113887679.86114623</v>
      </c>
      <c r="O72" s="22"/>
      <c r="P72" s="18"/>
    </row>
    <row r="73" spans="6:20" x14ac:dyDescent="0.25">
      <c r="F73" s="18"/>
      <c r="G73" s="18"/>
      <c r="H73" s="18"/>
      <c r="I73" s="18"/>
      <c r="J73" s="18"/>
      <c r="K73" s="18"/>
      <c r="L73" s="18"/>
      <c r="M73" s="18"/>
      <c r="N73" s="21">
        <f>N72-K72</f>
        <v>6847636.0670260787</v>
      </c>
      <c r="O73" s="21" t="s">
        <v>14</v>
      </c>
      <c r="P73" s="21">
        <f>P71*(1+$B$6)^-(F71/12)</f>
        <v>6847636.0670260713</v>
      </c>
      <c r="Q73" s="9" t="s">
        <v>17</v>
      </c>
      <c r="R73" t="s">
        <v>34</v>
      </c>
      <c r="S73" s="11">
        <v>0.16889999999999999</v>
      </c>
      <c r="T73" t="s">
        <v>18</v>
      </c>
    </row>
  </sheetData>
  <mergeCells count="1">
    <mergeCell ref="R64:R6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3" sqref="C3"/>
    </sheetView>
  </sheetViews>
  <sheetFormatPr defaultRowHeight="15" x14ac:dyDescent="0.25"/>
  <cols>
    <col min="1" max="2" width="4.140625" bestFit="1" customWidth="1"/>
    <col min="3" max="3" width="13.7109375" bestFit="1" customWidth="1"/>
  </cols>
  <sheetData>
    <row r="1" spans="1:4" x14ac:dyDescent="0.25">
      <c r="A1" t="s">
        <v>26</v>
      </c>
      <c r="B1" t="s">
        <v>27</v>
      </c>
      <c r="C1" s="24">
        <f>'(i)'!I72</f>
        <v>101668126.31678808</v>
      </c>
    </row>
    <row r="2" spans="1:4" x14ac:dyDescent="0.25">
      <c r="B2" t="s">
        <v>28</v>
      </c>
      <c r="C2" s="24">
        <f>'(i)'!L72</f>
        <v>116047907.51686701</v>
      </c>
    </row>
    <row r="3" spans="1:4" x14ac:dyDescent="0.25">
      <c r="A3" t="s">
        <v>29</v>
      </c>
      <c r="B3" t="s">
        <v>27</v>
      </c>
      <c r="C3" s="24">
        <f>'(ii)'!N65</f>
        <v>23717225.075288717</v>
      </c>
    </row>
    <row r="4" spans="1:4" x14ac:dyDescent="0.25">
      <c r="B4" t="s">
        <v>28</v>
      </c>
      <c r="C4" s="25">
        <f>'(ii)'!Q46</f>
        <v>44</v>
      </c>
      <c r="D4" t="str">
        <f>'(ii)'!R65</f>
        <v>months</v>
      </c>
    </row>
    <row r="5" spans="1:4" x14ac:dyDescent="0.25">
      <c r="B5" t="s">
        <v>30</v>
      </c>
      <c r="C5" s="26">
        <f>'(ii)'!Q73</f>
        <v>0.27089999999999997</v>
      </c>
    </row>
    <row r="6" spans="1:4" x14ac:dyDescent="0.25">
      <c r="A6" t="s">
        <v>31</v>
      </c>
      <c r="C6" s="24">
        <f>'(iii)'!N65</f>
        <v>21454218.619037807</v>
      </c>
    </row>
    <row r="7" spans="1:4" x14ac:dyDescent="0.25">
      <c r="A7" t="s">
        <v>32</v>
      </c>
      <c r="B7" t="s">
        <v>27</v>
      </c>
      <c r="C7" s="24">
        <f>'(iv)'!P71</f>
        <v>11845369.442705004</v>
      </c>
    </row>
    <row r="8" spans="1:4" x14ac:dyDescent="0.25">
      <c r="B8" t="s">
        <v>28</v>
      </c>
      <c r="C8">
        <f>'(iv)'!S63</f>
        <v>61</v>
      </c>
      <c r="D8" t="str">
        <f>'(iv)'!T63</f>
        <v>months</v>
      </c>
    </row>
    <row r="9" spans="1:4" x14ac:dyDescent="0.25">
      <c r="B9" t="s">
        <v>30</v>
      </c>
      <c r="C9" s="11">
        <f>'(iv)'!S73</f>
        <v>0.16889999999999999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Assumptions</vt:lpstr>
      <vt:lpstr>(i)</vt:lpstr>
      <vt:lpstr>(ii)</vt:lpstr>
      <vt:lpstr>(iii)</vt:lpstr>
      <vt:lpstr>(iv)</vt:lpstr>
      <vt:lpstr>Answers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Millett</dc:creator>
  <cp:lastModifiedBy>Sally Calder</cp:lastModifiedBy>
  <dcterms:created xsi:type="dcterms:W3CDTF">2018-01-03T18:50:45Z</dcterms:created>
  <dcterms:modified xsi:type="dcterms:W3CDTF">2018-09-28T18:27:00Z</dcterms:modified>
</cp:coreProperties>
</file>