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35" windowHeight="7080" activeTab="3"/>
  </bookViews>
  <sheets>
    <sheet name="Data" sheetId="9" r:id="rId1"/>
    <sheet name="i" sheetId="10" r:id="rId2"/>
    <sheet name="ii" sheetId="12" r:id="rId3"/>
    <sheet name="iii" sheetId="14" r:id="rId4"/>
    <sheet name="Answers" sheetId="13" r:id="rId5"/>
  </sheets>
  <calcPr calcId="152511"/>
</workbook>
</file>

<file path=xl/calcChain.xml><?xml version="1.0" encoding="utf-8"?>
<calcChain xmlns="http://schemas.openxmlformats.org/spreadsheetml/2006/main">
  <c r="B12" i="14" l="1"/>
  <c r="B4" i="14"/>
  <c r="B9" i="14" s="1"/>
  <c r="B10" i="14" s="1"/>
  <c r="C6" i="10" l="1"/>
  <c r="D6" i="10"/>
  <c r="B6" i="10"/>
  <c r="E9" i="12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2"/>
  <c r="B34" i="12"/>
  <c r="C34" i="12"/>
  <c r="D34" i="12"/>
  <c r="A35" i="12"/>
  <c r="B35" i="12"/>
  <c r="C35" i="12"/>
  <c r="D35" i="12"/>
  <c r="A36" i="12"/>
  <c r="B36" i="12"/>
  <c r="C36" i="12"/>
  <c r="D36" i="12"/>
  <c r="A37" i="12"/>
  <c r="B37" i="12"/>
  <c r="C37" i="12"/>
  <c r="D37" i="12"/>
  <c r="A38" i="12"/>
  <c r="B38" i="12"/>
  <c r="C38" i="12"/>
  <c r="D38" i="12"/>
  <c r="A39" i="12"/>
  <c r="B39" i="12"/>
  <c r="H39" i="12" s="1"/>
  <c r="C39" i="12"/>
  <c r="D39" i="12"/>
  <c r="A40" i="12"/>
  <c r="B40" i="12"/>
  <c r="H40" i="12" s="1"/>
  <c r="C40" i="12"/>
  <c r="D40" i="12"/>
  <c r="A41" i="12"/>
  <c r="B41" i="12"/>
  <c r="H41" i="12" s="1"/>
  <c r="C41" i="12"/>
  <c r="D41" i="12"/>
  <c r="A42" i="12"/>
  <c r="B42" i="12"/>
  <c r="H42" i="12" s="1"/>
  <c r="C42" i="12"/>
  <c r="D42" i="12"/>
  <c r="A43" i="12"/>
  <c r="B43" i="12"/>
  <c r="H43" i="12" s="1"/>
  <c r="C43" i="12"/>
  <c r="D43" i="12"/>
  <c r="A44" i="12"/>
  <c r="B44" i="12"/>
  <c r="H44" i="12" s="1"/>
  <c r="C44" i="12"/>
  <c r="D44" i="12"/>
  <c r="A45" i="12"/>
  <c r="B45" i="12"/>
  <c r="H45" i="12" s="1"/>
  <c r="C45" i="12"/>
  <c r="D45" i="12"/>
  <c r="A46" i="12"/>
  <c r="B46" i="12"/>
  <c r="H46" i="12" s="1"/>
  <c r="C46" i="12"/>
  <c r="D46" i="12"/>
  <c r="A47" i="12"/>
  <c r="B47" i="12"/>
  <c r="H47" i="12" s="1"/>
  <c r="C47" i="12"/>
  <c r="D47" i="12"/>
  <c r="A48" i="12"/>
  <c r="B48" i="12"/>
  <c r="H48" i="12" s="1"/>
  <c r="C48" i="12"/>
  <c r="D48" i="12"/>
  <c r="A49" i="12"/>
  <c r="B49" i="12"/>
  <c r="H49" i="12" s="1"/>
  <c r="C49" i="12"/>
  <c r="D49" i="12"/>
  <c r="A50" i="12"/>
  <c r="B50" i="12"/>
  <c r="H50" i="12" s="1"/>
  <c r="C50" i="12"/>
  <c r="D50" i="12"/>
  <c r="A51" i="12"/>
  <c r="B51" i="12"/>
  <c r="H51" i="12" s="1"/>
  <c r="C51" i="12"/>
  <c r="D51" i="12"/>
  <c r="A52" i="12"/>
  <c r="B52" i="12"/>
  <c r="H52" i="12" s="1"/>
  <c r="C52" i="12"/>
  <c r="D52" i="12"/>
  <c r="A53" i="12"/>
  <c r="B53" i="12"/>
  <c r="H53" i="12" s="1"/>
  <c r="C53" i="12"/>
  <c r="D53" i="12"/>
  <c r="A54" i="12"/>
  <c r="B54" i="12"/>
  <c r="H54" i="12" s="1"/>
  <c r="C54" i="12"/>
  <c r="D54" i="12"/>
  <c r="A55" i="12"/>
  <c r="B55" i="12"/>
  <c r="H55" i="12" s="1"/>
  <c r="C55" i="12"/>
  <c r="D55" i="12"/>
  <c r="A56" i="12"/>
  <c r="B56" i="12"/>
  <c r="H56" i="12" s="1"/>
  <c r="C56" i="12"/>
  <c r="D56" i="12"/>
  <c r="A57" i="12"/>
  <c r="B57" i="12"/>
  <c r="H57" i="12" s="1"/>
  <c r="C57" i="12"/>
  <c r="D57" i="12"/>
  <c r="A58" i="12"/>
  <c r="B58" i="12"/>
  <c r="H58" i="12" s="1"/>
  <c r="C58" i="12"/>
  <c r="D58" i="12"/>
  <c r="A59" i="12"/>
  <c r="B59" i="12"/>
  <c r="H59" i="12" s="1"/>
  <c r="C59" i="12"/>
  <c r="D59" i="12"/>
  <c r="A60" i="12"/>
  <c r="B60" i="12"/>
  <c r="H60" i="12" s="1"/>
  <c r="C60" i="12"/>
  <c r="D60" i="12"/>
  <c r="A61" i="12"/>
  <c r="B61" i="12"/>
  <c r="H61" i="12" s="1"/>
  <c r="C61" i="12"/>
  <c r="D61" i="12"/>
  <c r="A62" i="12"/>
  <c r="B62" i="12"/>
  <c r="H62" i="12" s="1"/>
  <c r="C62" i="12"/>
  <c r="D62" i="12"/>
  <c r="A63" i="12"/>
  <c r="B63" i="12"/>
  <c r="H63" i="12" s="1"/>
  <c r="C63" i="12"/>
  <c r="D63" i="12"/>
  <c r="A64" i="12"/>
  <c r="B64" i="12"/>
  <c r="H64" i="12" s="1"/>
  <c r="C64" i="12"/>
  <c r="D64" i="12"/>
  <c r="A65" i="12"/>
  <c r="B65" i="12"/>
  <c r="H65" i="12" s="1"/>
  <c r="C65" i="12"/>
  <c r="D65" i="12"/>
  <c r="A66" i="12"/>
  <c r="B66" i="12"/>
  <c r="H66" i="12" s="1"/>
  <c r="C66" i="12"/>
  <c r="D66" i="12"/>
  <c r="A67" i="12"/>
  <c r="B67" i="12"/>
  <c r="H67" i="12" s="1"/>
  <c r="C67" i="12"/>
  <c r="D67" i="12"/>
  <c r="A68" i="12"/>
  <c r="B68" i="12"/>
  <c r="H68" i="12" s="1"/>
  <c r="C68" i="12"/>
  <c r="D68" i="12"/>
  <c r="A69" i="12"/>
  <c r="B69" i="12"/>
  <c r="H69" i="12" s="1"/>
  <c r="C69" i="12"/>
  <c r="D69" i="12"/>
  <c r="J69" i="12" s="1"/>
  <c r="B8" i="12"/>
  <c r="C8" i="12"/>
  <c r="D8" i="12"/>
  <c r="A8" i="12"/>
  <c r="C5" i="12"/>
  <c r="D5" i="12"/>
  <c r="B5" i="12"/>
  <c r="D2" i="13"/>
  <c r="C2" i="13"/>
  <c r="B2" i="13"/>
  <c r="C5" i="10"/>
  <c r="D5" i="10"/>
  <c r="B5" i="10"/>
  <c r="C7" i="12"/>
  <c r="D7" i="12"/>
  <c r="B7" i="12"/>
  <c r="B1" i="12"/>
  <c r="B2" i="10"/>
  <c r="B1" i="10"/>
  <c r="H38" i="12" l="1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K69" i="12"/>
  <c r="J67" i="12"/>
  <c r="J66" i="12"/>
  <c r="J64" i="12"/>
  <c r="J63" i="12"/>
  <c r="J61" i="12"/>
  <c r="K61" i="12" s="1"/>
  <c r="J60" i="12"/>
  <c r="J59" i="12"/>
  <c r="J58" i="12"/>
  <c r="J57" i="12"/>
  <c r="K57" i="12" s="1"/>
  <c r="J56" i="12"/>
  <c r="J55" i="12"/>
  <c r="J54" i="12"/>
  <c r="J53" i="12"/>
  <c r="K53" i="12" s="1"/>
  <c r="J52" i="12"/>
  <c r="J51" i="12"/>
  <c r="J50" i="12"/>
  <c r="J49" i="12"/>
  <c r="K49" i="12" s="1"/>
  <c r="J48" i="12"/>
  <c r="J47" i="12"/>
  <c r="J46" i="12"/>
  <c r="J45" i="12"/>
  <c r="K45" i="12" s="1"/>
  <c r="J44" i="12"/>
  <c r="J43" i="12"/>
  <c r="J42" i="12"/>
  <c r="J41" i="12"/>
  <c r="K41" i="12" s="1"/>
  <c r="J40" i="12"/>
  <c r="J39" i="12"/>
  <c r="J38" i="12"/>
  <c r="J37" i="12"/>
  <c r="K37" i="12" s="1"/>
  <c r="J36" i="12"/>
  <c r="J35" i="12"/>
  <c r="J34" i="12"/>
  <c r="J33" i="12"/>
  <c r="K33" i="12" s="1"/>
  <c r="J32" i="12"/>
  <c r="J31" i="12"/>
  <c r="J30" i="12"/>
  <c r="J29" i="12"/>
  <c r="K29" i="12" s="1"/>
  <c r="J28" i="12"/>
  <c r="J27" i="12"/>
  <c r="J26" i="12"/>
  <c r="J25" i="12"/>
  <c r="K25" i="12" s="1"/>
  <c r="J24" i="12"/>
  <c r="J23" i="12"/>
  <c r="J22" i="12"/>
  <c r="J21" i="12"/>
  <c r="K21" i="12" s="1"/>
  <c r="J20" i="12"/>
  <c r="J19" i="12"/>
  <c r="J18" i="12"/>
  <c r="J17" i="12"/>
  <c r="K17" i="12" s="1"/>
  <c r="J16" i="12"/>
  <c r="J15" i="12"/>
  <c r="J14" i="12"/>
  <c r="J13" i="12"/>
  <c r="K13" i="12" s="1"/>
  <c r="J12" i="12"/>
  <c r="J11" i="12"/>
  <c r="J10" i="12"/>
  <c r="J9" i="12"/>
  <c r="J68" i="12"/>
  <c r="J65" i="12"/>
  <c r="K65" i="12" s="1"/>
  <c r="J62" i="12"/>
  <c r="I69" i="12"/>
  <c r="I68" i="12"/>
  <c r="K68" i="12" s="1"/>
  <c r="I67" i="12"/>
  <c r="K67" i="12" s="1"/>
  <c r="I66" i="12"/>
  <c r="K66" i="12" s="1"/>
  <c r="I65" i="12"/>
  <c r="I64" i="12"/>
  <c r="K64" i="12" s="1"/>
  <c r="I63" i="12"/>
  <c r="K63" i="12" s="1"/>
  <c r="I62" i="12"/>
  <c r="K62" i="12" s="1"/>
  <c r="I61" i="12"/>
  <c r="I60" i="12"/>
  <c r="K60" i="12" s="1"/>
  <c r="I59" i="12"/>
  <c r="K59" i="12" s="1"/>
  <c r="I58" i="12"/>
  <c r="K58" i="12" s="1"/>
  <c r="I57" i="12"/>
  <c r="I56" i="12"/>
  <c r="K56" i="12" s="1"/>
  <c r="I55" i="12"/>
  <c r="K55" i="12" s="1"/>
  <c r="I54" i="12"/>
  <c r="K54" i="12" s="1"/>
  <c r="I53" i="12"/>
  <c r="I52" i="12"/>
  <c r="K52" i="12" s="1"/>
  <c r="I51" i="12"/>
  <c r="K51" i="12" s="1"/>
  <c r="I50" i="12"/>
  <c r="K50" i="12" s="1"/>
  <c r="I49" i="12"/>
  <c r="I48" i="12"/>
  <c r="K48" i="12" s="1"/>
  <c r="I47" i="12"/>
  <c r="K47" i="12" s="1"/>
  <c r="I46" i="12"/>
  <c r="K46" i="12" s="1"/>
  <c r="I45" i="12"/>
  <c r="I44" i="12"/>
  <c r="K44" i="12" s="1"/>
  <c r="I43" i="12"/>
  <c r="K43" i="12" s="1"/>
  <c r="I42" i="12"/>
  <c r="K42" i="12" s="1"/>
  <c r="I41" i="12"/>
  <c r="I40" i="12"/>
  <c r="K40" i="12" s="1"/>
  <c r="I39" i="12"/>
  <c r="K39" i="12" s="1"/>
  <c r="I38" i="12"/>
  <c r="I37" i="12"/>
  <c r="I36" i="12"/>
  <c r="K36" i="12" s="1"/>
  <c r="I35" i="12"/>
  <c r="I34" i="12"/>
  <c r="I33" i="12"/>
  <c r="I32" i="12"/>
  <c r="K32" i="12" s="1"/>
  <c r="I31" i="12"/>
  <c r="I30" i="12"/>
  <c r="I29" i="12"/>
  <c r="I28" i="12"/>
  <c r="K28" i="12" s="1"/>
  <c r="I27" i="12"/>
  <c r="I26" i="12"/>
  <c r="I25" i="12"/>
  <c r="I24" i="12"/>
  <c r="K24" i="12" s="1"/>
  <c r="I23" i="12"/>
  <c r="I22" i="12"/>
  <c r="I21" i="12"/>
  <c r="I20" i="12"/>
  <c r="K20" i="12" s="1"/>
  <c r="I19" i="12"/>
  <c r="I18" i="12"/>
  <c r="I17" i="12"/>
  <c r="I16" i="12"/>
  <c r="K16" i="12" s="1"/>
  <c r="I15" i="12"/>
  <c r="I14" i="12"/>
  <c r="I13" i="12"/>
  <c r="I12" i="12"/>
  <c r="K12" i="12" s="1"/>
  <c r="I11" i="12"/>
  <c r="I10" i="12"/>
  <c r="I9" i="12"/>
  <c r="B7" i="10"/>
  <c r="B3" i="13" s="1"/>
  <c r="B1" i="14"/>
  <c r="G69" i="12"/>
  <c r="D7" i="10"/>
  <c r="D3" i="13" s="1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C7" i="10"/>
  <c r="C3" i="13" s="1"/>
  <c r="K11" i="12" l="1"/>
  <c r="K15" i="12"/>
  <c r="K19" i="12"/>
  <c r="K23" i="12"/>
  <c r="K27" i="12"/>
  <c r="K31" i="12"/>
  <c r="K35" i="12"/>
  <c r="K9" i="12"/>
  <c r="K10" i="12"/>
  <c r="K14" i="12"/>
  <c r="K18" i="12"/>
  <c r="K22" i="12"/>
  <c r="K26" i="12"/>
  <c r="K30" i="12"/>
  <c r="K34" i="12"/>
  <c r="K38" i="12"/>
  <c r="B23" i="13"/>
</calcChain>
</file>

<file path=xl/sharedStrings.xml><?xml version="1.0" encoding="utf-8"?>
<sst xmlns="http://schemas.openxmlformats.org/spreadsheetml/2006/main" count="51" uniqueCount="47">
  <si>
    <t>Sector</t>
  </si>
  <si>
    <t>Oil</t>
  </si>
  <si>
    <t>Date/Stock</t>
  </si>
  <si>
    <t>The value of D is</t>
  </si>
  <si>
    <t>The forward price is</t>
  </si>
  <si>
    <t>r</t>
  </si>
  <si>
    <t>t</t>
  </si>
  <si>
    <t>S</t>
  </si>
  <si>
    <t>t2</t>
  </si>
  <si>
    <t>time of dividend payout</t>
  </si>
  <si>
    <t>K</t>
  </si>
  <si>
    <t>days</t>
  </si>
  <si>
    <t>PV</t>
  </si>
  <si>
    <t>Airline</t>
  </si>
  <si>
    <t>Retailer</t>
  </si>
  <si>
    <t>i)</t>
  </si>
  <si>
    <t>iii)</t>
  </si>
  <si>
    <t>ii)</t>
  </si>
  <si>
    <t>Stock price</t>
  </si>
  <si>
    <t>Forward price</t>
  </si>
  <si>
    <t>Stock position</t>
  </si>
  <si>
    <t>Date</t>
  </si>
  <si>
    <t>Long position on oil</t>
  </si>
  <si>
    <t>Long position on airline</t>
  </si>
  <si>
    <t>Short position on retailer</t>
  </si>
  <si>
    <t>Total</t>
  </si>
  <si>
    <t>Chart:</t>
  </si>
  <si>
    <t>Risk free force 3 months</t>
  </si>
  <si>
    <t>Risk free force 4th month</t>
  </si>
  <si>
    <t>S*exp(r*t)</t>
  </si>
  <si>
    <t>D*exp(r2*t2)</t>
  </si>
  <si>
    <t>by no arbitrage principle</t>
  </si>
  <si>
    <t>[Working in either days, working days or months is fine]</t>
  </si>
  <si>
    <t>[2] for oil forward price</t>
  </si>
  <si>
    <t>[2] for airline forward price</t>
  </si>
  <si>
    <t>[2] for retailer forward price</t>
  </si>
  <si>
    <t>[2] for stock positions</t>
  </si>
  <si>
    <t>[4] for PVs</t>
  </si>
  <si>
    <t>[2] for oil value column</t>
  </si>
  <si>
    <t>[2] for airline value column</t>
  </si>
  <si>
    <t>[2] for retailer value column</t>
  </si>
  <si>
    <t>[4] for totals</t>
  </si>
  <si>
    <t>[4] for chart</t>
  </si>
  <si>
    <t>[2] for dividend timing</t>
  </si>
  <si>
    <t>[2] for calculation setup</t>
  </si>
  <si>
    <t>[2] for using no arbitrage</t>
  </si>
  <si>
    <t>[4] for dividend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</si>
</sst>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[$-F800]dddd\,\ mmmm\ dd\,\ yyyy"/>
    <numFmt numFmtId="166" formatCode="0.0000"/>
    <numFmt numFmtId="167" formatCode="0.000"/>
    <numFmt numFmtId="168" formatCode="0.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2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0" fontId="0" fillId="0" borderId="0" xfId="0" applyFont="1"/>
    <xf numFmtId="166" fontId="0" fillId="0" borderId="0" xfId="0" applyNumberFormat="1"/>
    <xf numFmtId="10" fontId="0" fillId="0" borderId="0" xfId="0" applyNumberFormat="1"/>
    <xf numFmtId="168" fontId="0" fillId="0" borderId="0" xfId="0" applyNumberFormat="1"/>
    <xf numFmtId="0" fontId="0" fillId="2" borderId="0" xfId="0" applyFill="1"/>
    <xf numFmtId="2" fontId="0" fillId="2" borderId="0" xfId="0" applyNumberFormat="1" applyFill="1"/>
    <xf numFmtId="2" fontId="0" fillId="2" borderId="2" xfId="0" applyNumberFormat="1" applyFill="1" applyBorder="1"/>
    <xf numFmtId="2" fontId="0" fillId="2" borderId="1" xfId="0" applyNumberFormat="1" applyFill="1" applyBorder="1"/>
    <xf numFmtId="1" fontId="0" fillId="2" borderId="0" xfId="0" applyNumberFormat="1" applyFill="1"/>
    <xf numFmtId="166" fontId="0" fillId="2" borderId="0" xfId="0" applyNumberFormat="1" applyFill="1"/>
    <xf numFmtId="10" fontId="0" fillId="2" borderId="0" xfId="0" applyNumberFormat="1" applyFill="1"/>
    <xf numFmtId="167" fontId="0" fillId="2" borderId="0" xfId="0" applyNumberFormat="1" applyFill="1"/>
    <xf numFmtId="166" fontId="0" fillId="2" borderId="1" xfId="0" applyNumberForma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ii!$K$7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ii!$A$8:$A$69</c:f>
              <c:numCache>
                <c:formatCode>m/d/yyyy</c:formatCode>
                <c:ptCount val="62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42752</c:v>
                </c:pt>
                <c:pt idx="10">
                  <c:v>42753</c:v>
                </c:pt>
                <c:pt idx="11">
                  <c:v>42754</c:v>
                </c:pt>
                <c:pt idx="12">
                  <c:v>42755</c:v>
                </c:pt>
                <c:pt idx="13">
                  <c:v>42758</c:v>
                </c:pt>
                <c:pt idx="14">
                  <c:v>42759</c:v>
                </c:pt>
                <c:pt idx="15">
                  <c:v>42760</c:v>
                </c:pt>
                <c:pt idx="16">
                  <c:v>42761</c:v>
                </c:pt>
                <c:pt idx="17">
                  <c:v>42762</c:v>
                </c:pt>
                <c:pt idx="18">
                  <c:v>42765</c:v>
                </c:pt>
                <c:pt idx="19">
                  <c:v>42766</c:v>
                </c:pt>
                <c:pt idx="20">
                  <c:v>42767</c:v>
                </c:pt>
                <c:pt idx="21">
                  <c:v>42768</c:v>
                </c:pt>
                <c:pt idx="22">
                  <c:v>42769</c:v>
                </c:pt>
                <c:pt idx="23">
                  <c:v>42772</c:v>
                </c:pt>
                <c:pt idx="24">
                  <c:v>42773</c:v>
                </c:pt>
                <c:pt idx="25">
                  <c:v>42774</c:v>
                </c:pt>
                <c:pt idx="26">
                  <c:v>42775</c:v>
                </c:pt>
                <c:pt idx="27">
                  <c:v>42776</c:v>
                </c:pt>
                <c:pt idx="28">
                  <c:v>42779</c:v>
                </c:pt>
                <c:pt idx="29">
                  <c:v>42780</c:v>
                </c:pt>
                <c:pt idx="30">
                  <c:v>42781</c:v>
                </c:pt>
                <c:pt idx="31">
                  <c:v>42782</c:v>
                </c:pt>
                <c:pt idx="32">
                  <c:v>42783</c:v>
                </c:pt>
                <c:pt idx="33">
                  <c:v>42787</c:v>
                </c:pt>
                <c:pt idx="34">
                  <c:v>42788</c:v>
                </c:pt>
                <c:pt idx="35">
                  <c:v>42789</c:v>
                </c:pt>
                <c:pt idx="36">
                  <c:v>42790</c:v>
                </c:pt>
                <c:pt idx="37">
                  <c:v>42793</c:v>
                </c:pt>
                <c:pt idx="38">
                  <c:v>42794</c:v>
                </c:pt>
                <c:pt idx="39">
                  <c:v>42795</c:v>
                </c:pt>
                <c:pt idx="40">
                  <c:v>42796</c:v>
                </c:pt>
                <c:pt idx="41">
                  <c:v>42797</c:v>
                </c:pt>
                <c:pt idx="42">
                  <c:v>42800</c:v>
                </c:pt>
                <c:pt idx="43">
                  <c:v>42801</c:v>
                </c:pt>
                <c:pt idx="44">
                  <c:v>42802</c:v>
                </c:pt>
                <c:pt idx="45">
                  <c:v>42803</c:v>
                </c:pt>
                <c:pt idx="46">
                  <c:v>42804</c:v>
                </c:pt>
                <c:pt idx="47">
                  <c:v>42807</c:v>
                </c:pt>
                <c:pt idx="48">
                  <c:v>42808</c:v>
                </c:pt>
                <c:pt idx="49">
                  <c:v>42809</c:v>
                </c:pt>
                <c:pt idx="50">
                  <c:v>42810</c:v>
                </c:pt>
                <c:pt idx="51">
                  <c:v>42811</c:v>
                </c:pt>
                <c:pt idx="52">
                  <c:v>42814</c:v>
                </c:pt>
                <c:pt idx="53">
                  <c:v>42815</c:v>
                </c:pt>
                <c:pt idx="54">
                  <c:v>42816</c:v>
                </c:pt>
                <c:pt idx="55">
                  <c:v>42817</c:v>
                </c:pt>
                <c:pt idx="56">
                  <c:v>42818</c:v>
                </c:pt>
                <c:pt idx="57">
                  <c:v>42821</c:v>
                </c:pt>
                <c:pt idx="58">
                  <c:v>42822</c:v>
                </c:pt>
                <c:pt idx="59">
                  <c:v>42823</c:v>
                </c:pt>
                <c:pt idx="60">
                  <c:v>42824</c:v>
                </c:pt>
                <c:pt idx="61">
                  <c:v>42825</c:v>
                </c:pt>
              </c:numCache>
            </c:numRef>
          </c:cat>
          <c:val>
            <c:numRef>
              <c:f>ii!$K$8:$K$69</c:f>
              <c:numCache>
                <c:formatCode>0.00</c:formatCode>
                <c:ptCount val="62"/>
                <c:pt idx="1">
                  <c:v>1.2688447028332135</c:v>
                </c:pt>
                <c:pt idx="2">
                  <c:v>0.26768938667505893</c:v>
                </c:pt>
                <c:pt idx="3">
                  <c:v>0.39653405152525778</c:v>
                </c:pt>
                <c:pt idx="4">
                  <c:v>-7.6932067877173438E-2</c:v>
                </c:pt>
                <c:pt idx="5">
                  <c:v>1.1119125210032905</c:v>
                </c:pt>
                <c:pt idx="6">
                  <c:v>2.2007570908905336</c:v>
                </c:pt>
                <c:pt idx="7">
                  <c:v>1.6896016417842503</c:v>
                </c:pt>
                <c:pt idx="8">
                  <c:v>1.9484461736841396</c:v>
                </c:pt>
                <c:pt idx="9">
                  <c:v>1.5038241113390001</c:v>
                </c:pt>
                <c:pt idx="10">
                  <c:v>1.2126685482650075</c:v>
                </c:pt>
                <c:pt idx="11">
                  <c:v>0.13151296619528097</c:v>
                </c:pt>
                <c:pt idx="12">
                  <c:v>1.3203573651295244</c:v>
                </c:pt>
                <c:pt idx="13">
                  <c:v>-0.16310955204696143</c:v>
                </c:pt>
                <c:pt idx="14">
                  <c:v>0.74573477090005724</c:v>
                </c:pt>
                <c:pt idx="15">
                  <c:v>1.7745790748494912</c:v>
                </c:pt>
                <c:pt idx="16">
                  <c:v>2.2834233598010343</c:v>
                </c:pt>
                <c:pt idx="17">
                  <c:v>0.83226762575438329</c:v>
                </c:pt>
                <c:pt idx="18">
                  <c:v>-1.7211996903780218</c:v>
                </c:pt>
                <c:pt idx="19">
                  <c:v>-1.582355500420654</c:v>
                </c:pt>
                <c:pt idx="20">
                  <c:v>-1.6935113294630639</c:v>
                </c:pt>
                <c:pt idx="21">
                  <c:v>-1.0546671775055643</c:v>
                </c:pt>
                <c:pt idx="22">
                  <c:v>-0.29582304454845598</c:v>
                </c:pt>
                <c:pt idx="23">
                  <c:v>-0.17929075968265096</c:v>
                </c:pt>
                <c:pt idx="24">
                  <c:v>0.33955329726972394</c:v>
                </c:pt>
                <c:pt idx="25">
                  <c:v>-0.36160266477983072</c:v>
                </c:pt>
                <c:pt idx="26">
                  <c:v>1.5372413541683159</c:v>
                </c:pt>
                <c:pt idx="27">
                  <c:v>1.9560853541138954</c:v>
                </c:pt>
                <c:pt idx="28">
                  <c:v>2.9926172399319952</c:v>
                </c:pt>
                <c:pt idx="29">
                  <c:v>2.9114611638641037</c:v>
                </c:pt>
                <c:pt idx="30">
                  <c:v>4.0803050687920717</c:v>
                </c:pt>
                <c:pt idx="31">
                  <c:v>3.1491489547155638</c:v>
                </c:pt>
                <c:pt idx="32">
                  <c:v>2.7979928216342955</c:v>
                </c:pt>
                <c:pt idx="33">
                  <c:v>2.68336809925529</c:v>
                </c:pt>
                <c:pt idx="34">
                  <c:v>2.3822118711454934</c:v>
                </c:pt>
                <c:pt idx="35">
                  <c:v>1.9210556240290302</c:v>
                </c:pt>
                <c:pt idx="36">
                  <c:v>1.5698993579056264</c:v>
                </c:pt>
                <c:pt idx="37">
                  <c:v>1.3264304454905158</c:v>
                </c:pt>
                <c:pt idx="38">
                  <c:v>0.66527410333615222</c:v>
                </c:pt>
                <c:pt idx="39">
                  <c:v>2.0441177421732704</c:v>
                </c:pt>
                <c:pt idx="40">
                  <c:v>0.97296136200154848</c:v>
                </c:pt>
                <c:pt idx="41">
                  <c:v>1.3018049628206825</c:v>
                </c:pt>
                <c:pt idx="42">
                  <c:v>0.45833565122008935</c:v>
                </c:pt>
                <c:pt idx="43">
                  <c:v>-0.77282082400047614</c:v>
                </c:pt>
                <c:pt idx="44">
                  <c:v>-1.6439773182317694</c:v>
                </c:pt>
                <c:pt idx="45">
                  <c:v>-2.1951338314740667</c:v>
                </c:pt>
                <c:pt idx="46">
                  <c:v>-2.0162903637277125</c:v>
                </c:pt>
                <c:pt idx="47">
                  <c:v>-1.8797600745597194</c:v>
                </c:pt>
                <c:pt idx="48">
                  <c:v>-3.5509166828618177</c:v>
                </c:pt>
                <c:pt idx="49">
                  <c:v>-1.7020733101768144</c:v>
                </c:pt>
                <c:pt idx="50">
                  <c:v>-1.3532299565049897</c:v>
                </c:pt>
                <c:pt idx="51">
                  <c:v>-2.1343866218467156</c:v>
                </c:pt>
                <c:pt idx="52">
                  <c:v>-2.0278567319560992</c:v>
                </c:pt>
                <c:pt idx="53">
                  <c:v>-3.129013473355009</c:v>
                </c:pt>
                <c:pt idx="54">
                  <c:v>-2.7701702337690222</c:v>
                </c:pt>
                <c:pt idx="55">
                  <c:v>-2.8213270131984345</c:v>
                </c:pt>
                <c:pt idx="56">
                  <c:v>-2.8624838116435285</c:v>
                </c:pt>
                <c:pt idx="57">
                  <c:v>-2.6059543210762328</c:v>
                </c:pt>
                <c:pt idx="58">
                  <c:v>-1.7471111955873084</c:v>
                </c:pt>
                <c:pt idx="59">
                  <c:v>-2.55826808911565</c:v>
                </c:pt>
                <c:pt idx="60">
                  <c:v>-2.4594250016615717</c:v>
                </c:pt>
                <c:pt idx="61">
                  <c:v>-3.1105819332253972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6B-4458-8483-B6C807EDE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750776"/>
        <c:axId val="440751560"/>
      </c:lineChart>
      <c:dateAx>
        <c:axId val="440750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40751560"/>
        <c:crosses val="autoZero"/>
        <c:auto val="1"/>
        <c:lblOffset val="100"/>
        <c:baseTimeUnit val="days"/>
      </c:dateAx>
      <c:valAx>
        <c:axId val="440751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40750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13</xdr:row>
      <xdr:rowOff>85725</xdr:rowOff>
    </xdr:from>
    <xdr:to>
      <xdr:col>19</xdr:col>
      <xdr:colOff>581025</xdr:colOff>
      <xdr:row>27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5</xdr:row>
      <xdr:rowOff>142875</xdr:rowOff>
    </xdr:from>
    <xdr:to>
      <xdr:col>6</xdr:col>
      <xdr:colOff>85725</xdr:colOff>
      <xdr:row>20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644E962-2430-4A56-87F6-8156E224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14425"/>
          <a:ext cx="5000625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7109375" bestFit="1" customWidth="1"/>
    <col min="2" max="4" width="13" customWidth="1"/>
  </cols>
  <sheetData>
    <row r="1" spans="1:4" x14ac:dyDescent="0.25">
      <c r="A1" s="2" t="s">
        <v>0</v>
      </c>
      <c r="B1" s="3"/>
      <c r="C1" s="3"/>
      <c r="D1" s="3"/>
    </row>
    <row r="2" spans="1:4" x14ac:dyDescent="0.25">
      <c r="A2" s="2" t="s">
        <v>2</v>
      </c>
      <c r="B2" s="3" t="s">
        <v>1</v>
      </c>
      <c r="C2" s="3" t="s">
        <v>13</v>
      </c>
      <c r="D2" s="3" t="s">
        <v>14</v>
      </c>
    </row>
    <row r="3" spans="1:4" x14ac:dyDescent="0.25">
      <c r="A3" s="1">
        <v>42738</v>
      </c>
      <c r="B3" s="4">
        <v>58.8</v>
      </c>
      <c r="C3" s="4">
        <v>49.48</v>
      </c>
      <c r="D3" s="4">
        <v>38</v>
      </c>
    </row>
    <row r="4" spans="1:4" x14ac:dyDescent="0.25">
      <c r="A4" s="1">
        <v>42739</v>
      </c>
      <c r="B4" s="4">
        <v>59.14</v>
      </c>
      <c r="C4" s="4">
        <v>50.7</v>
      </c>
      <c r="D4" s="4">
        <v>38.29</v>
      </c>
    </row>
    <row r="5" spans="1:4" x14ac:dyDescent="0.25">
      <c r="A5" s="1">
        <v>42740</v>
      </c>
      <c r="B5" s="4">
        <v>59.39</v>
      </c>
      <c r="C5" s="4">
        <v>49.73</v>
      </c>
      <c r="D5" s="4">
        <v>38.57</v>
      </c>
    </row>
    <row r="6" spans="1:4" x14ac:dyDescent="0.25">
      <c r="A6" s="1">
        <v>42741</v>
      </c>
      <c r="B6" s="4">
        <v>58.91</v>
      </c>
      <c r="C6" s="4">
        <v>49.68</v>
      </c>
      <c r="D6" s="4">
        <v>37.909999999999997</v>
      </c>
    </row>
    <row r="7" spans="1:4" x14ac:dyDescent="0.25">
      <c r="A7" s="1">
        <v>42744</v>
      </c>
      <c r="B7" s="4">
        <v>57.83</v>
      </c>
      <c r="C7" s="4">
        <v>49.69</v>
      </c>
      <c r="D7" s="4">
        <v>37.31</v>
      </c>
    </row>
    <row r="8" spans="1:4" x14ac:dyDescent="0.25">
      <c r="A8" s="1">
        <v>42745</v>
      </c>
      <c r="B8" s="4">
        <v>57.58</v>
      </c>
      <c r="C8" s="4">
        <v>50.93</v>
      </c>
      <c r="D8" s="4">
        <v>37.11</v>
      </c>
    </row>
    <row r="9" spans="1:4" x14ac:dyDescent="0.25">
      <c r="A9" s="1">
        <v>42746</v>
      </c>
      <c r="B9" s="4">
        <v>58.6</v>
      </c>
      <c r="C9" s="4">
        <v>51.44</v>
      </c>
      <c r="D9" s="4">
        <v>37.549999999999997</v>
      </c>
    </row>
    <row r="10" spans="1:4" x14ac:dyDescent="0.25">
      <c r="A10" s="1">
        <v>42747</v>
      </c>
      <c r="B10" s="4">
        <v>58.85</v>
      </c>
      <c r="C10" s="4">
        <v>50.89</v>
      </c>
      <c r="D10" s="4">
        <v>37.76</v>
      </c>
    </row>
    <row r="11" spans="1:4" x14ac:dyDescent="0.25">
      <c r="A11" s="1">
        <v>42748</v>
      </c>
      <c r="B11" s="4">
        <v>58.67</v>
      </c>
      <c r="C11" s="4">
        <v>51.23</v>
      </c>
      <c r="D11" s="4">
        <v>37.659999999999997</v>
      </c>
    </row>
    <row r="12" spans="1:4" x14ac:dyDescent="0.25">
      <c r="A12" s="1">
        <v>42752</v>
      </c>
      <c r="B12" s="4">
        <v>58.91</v>
      </c>
      <c r="C12" s="4">
        <v>50.33</v>
      </c>
      <c r="D12" s="4">
        <v>37.44</v>
      </c>
    </row>
    <row r="13" spans="1:4" x14ac:dyDescent="0.25">
      <c r="A13" s="1">
        <v>42753</v>
      </c>
      <c r="B13" s="4">
        <v>58.31</v>
      </c>
      <c r="C13" s="4">
        <v>50.3</v>
      </c>
      <c r="D13" s="4">
        <v>37.1</v>
      </c>
    </row>
    <row r="14" spans="1:4" x14ac:dyDescent="0.25">
      <c r="A14" s="1">
        <v>42754</v>
      </c>
      <c r="B14" s="4">
        <v>57.63</v>
      </c>
      <c r="C14" s="4">
        <v>49.7</v>
      </c>
      <c r="D14" s="4">
        <v>36.9</v>
      </c>
    </row>
    <row r="15" spans="1:4" x14ac:dyDescent="0.25">
      <c r="A15" s="1">
        <v>42755</v>
      </c>
      <c r="B15" s="4">
        <v>57.96</v>
      </c>
      <c r="C15" s="4">
        <v>50.5</v>
      </c>
      <c r="D15" s="4">
        <v>36.840000000000003</v>
      </c>
    </row>
    <row r="16" spans="1:4" x14ac:dyDescent="0.25">
      <c r="A16" s="1">
        <v>42758</v>
      </c>
      <c r="B16" s="4">
        <v>57.99</v>
      </c>
      <c r="C16" s="4">
        <v>48.77</v>
      </c>
      <c r="D16" s="4">
        <v>36.619999999999997</v>
      </c>
    </row>
    <row r="17" spans="1:5" ht="15" customHeight="1" x14ac:dyDescent="0.25">
      <c r="A17" s="1">
        <v>42759</v>
      </c>
      <c r="B17" s="4">
        <v>58.52</v>
      </c>
      <c r="C17" s="4">
        <v>49.44</v>
      </c>
      <c r="D17" s="4">
        <v>36.909999999999997</v>
      </c>
    </row>
    <row r="18" spans="1:5" x14ac:dyDescent="0.25">
      <c r="A18" s="1">
        <v>42760</v>
      </c>
      <c r="B18" s="4">
        <v>58.92</v>
      </c>
      <c r="C18" s="4">
        <v>50.19</v>
      </c>
      <c r="D18" s="4">
        <v>37.03</v>
      </c>
    </row>
    <row r="19" spans="1:5" x14ac:dyDescent="0.25">
      <c r="A19" s="1">
        <v>42761</v>
      </c>
      <c r="B19" s="4">
        <v>58.43</v>
      </c>
      <c r="C19" s="4">
        <v>50.9</v>
      </c>
      <c r="D19" s="4">
        <v>36.74</v>
      </c>
    </row>
    <row r="20" spans="1:5" x14ac:dyDescent="0.25">
      <c r="A20" s="1">
        <v>42762</v>
      </c>
      <c r="B20" s="4">
        <v>58.02</v>
      </c>
      <c r="C20" s="4">
        <v>49.7</v>
      </c>
      <c r="D20" s="4">
        <v>36.58</v>
      </c>
    </row>
    <row r="21" spans="1:5" x14ac:dyDescent="0.25">
      <c r="A21" s="1">
        <v>42765</v>
      </c>
      <c r="B21" s="4">
        <v>56.88</v>
      </c>
      <c r="C21" s="4">
        <v>47.67</v>
      </c>
      <c r="D21" s="4">
        <v>35.96</v>
      </c>
    </row>
    <row r="22" spans="1:5" x14ac:dyDescent="0.25">
      <c r="A22" s="1">
        <v>42766</v>
      </c>
      <c r="B22" s="4">
        <v>57.47</v>
      </c>
      <c r="C22" s="4">
        <v>47.24</v>
      </c>
      <c r="D22" s="4">
        <v>35.979999999999997</v>
      </c>
    </row>
    <row r="23" spans="1:5" x14ac:dyDescent="0.25">
      <c r="A23" s="1">
        <v>42767</v>
      </c>
      <c r="B23" s="4">
        <v>57.35</v>
      </c>
      <c r="C23" s="4">
        <v>47.26</v>
      </c>
      <c r="D23" s="4">
        <v>35.99</v>
      </c>
    </row>
    <row r="24" spans="1:5" x14ac:dyDescent="0.25">
      <c r="A24" s="1">
        <v>42768</v>
      </c>
      <c r="B24" s="4">
        <v>57.67</v>
      </c>
      <c r="C24" s="4">
        <v>47.38</v>
      </c>
      <c r="D24" s="4">
        <v>35.79</v>
      </c>
    </row>
    <row r="25" spans="1:5" x14ac:dyDescent="0.25">
      <c r="A25" s="1">
        <v>42769</v>
      </c>
      <c r="B25" s="4">
        <v>58.13</v>
      </c>
      <c r="C25" s="4">
        <v>47.81</v>
      </c>
      <c r="D25" s="4">
        <v>35.92</v>
      </c>
    </row>
    <row r="26" spans="1:5" x14ac:dyDescent="0.25">
      <c r="A26" s="1">
        <v>42772</v>
      </c>
      <c r="B26" s="4">
        <v>57.7</v>
      </c>
      <c r="C26" s="4">
        <v>48.26</v>
      </c>
      <c r="D26" s="4">
        <v>35.82</v>
      </c>
    </row>
    <row r="27" spans="1:5" x14ac:dyDescent="0.25">
      <c r="A27" s="1">
        <v>42773</v>
      </c>
      <c r="B27" s="4">
        <v>56.89</v>
      </c>
      <c r="C27" s="4">
        <v>48.15</v>
      </c>
      <c r="D27" s="4">
        <v>34.380000000000003</v>
      </c>
      <c r="E27" s="5"/>
    </row>
    <row r="28" spans="1:5" x14ac:dyDescent="0.25">
      <c r="A28" s="1">
        <v>42774</v>
      </c>
      <c r="B28" s="4">
        <v>56.29</v>
      </c>
      <c r="C28" s="4">
        <v>48.1</v>
      </c>
      <c r="D28" s="4">
        <v>34.43</v>
      </c>
      <c r="E28" s="5"/>
    </row>
    <row r="29" spans="1:5" x14ac:dyDescent="0.25">
      <c r="A29" s="1">
        <v>42775</v>
      </c>
      <c r="B29" s="4">
        <v>56.97</v>
      </c>
      <c r="C29" s="4">
        <v>49.33</v>
      </c>
      <c r="D29" s="4">
        <v>34.44</v>
      </c>
      <c r="E29" s="5"/>
    </row>
    <row r="30" spans="1:5" x14ac:dyDescent="0.25">
      <c r="A30" s="1">
        <v>42776</v>
      </c>
      <c r="B30" s="4">
        <v>57.55</v>
      </c>
      <c r="C30" s="4">
        <v>49.26</v>
      </c>
      <c r="D30" s="4">
        <v>34.53</v>
      </c>
      <c r="E30" s="5"/>
    </row>
    <row r="31" spans="1:5" x14ac:dyDescent="0.25">
      <c r="A31" s="1">
        <v>42779</v>
      </c>
      <c r="B31" s="4">
        <v>57.92</v>
      </c>
      <c r="C31" s="4">
        <v>50.06</v>
      </c>
      <c r="D31" s="4">
        <v>34.659999999999997</v>
      </c>
      <c r="E31" s="5"/>
    </row>
    <row r="32" spans="1:5" x14ac:dyDescent="0.25">
      <c r="A32" s="1">
        <v>42780</v>
      </c>
      <c r="B32" s="4">
        <v>57.96</v>
      </c>
      <c r="C32" s="4">
        <v>49.86</v>
      </c>
      <c r="D32" s="4">
        <v>34.58</v>
      </c>
      <c r="E32" s="5"/>
    </row>
    <row r="33" spans="1:5" x14ac:dyDescent="0.25">
      <c r="A33" s="1">
        <v>42781</v>
      </c>
      <c r="B33" s="4">
        <v>57.04</v>
      </c>
      <c r="C33" s="4">
        <v>51.17</v>
      </c>
      <c r="D33" s="4">
        <v>33.799999999999997</v>
      </c>
      <c r="E33" s="5"/>
    </row>
    <row r="34" spans="1:5" x14ac:dyDescent="0.25">
      <c r="A34" s="1">
        <v>42782</v>
      </c>
      <c r="B34" s="4">
        <v>56.33</v>
      </c>
      <c r="C34" s="4">
        <v>50.83</v>
      </c>
      <c r="D34" s="4">
        <v>33.68</v>
      </c>
      <c r="E34" s="5"/>
    </row>
    <row r="35" spans="1:5" x14ac:dyDescent="0.25">
      <c r="A35" s="1">
        <v>42783</v>
      </c>
      <c r="B35" s="4">
        <v>55.32</v>
      </c>
      <c r="C35" s="4">
        <v>51.23</v>
      </c>
      <c r="D35" s="4">
        <v>33.42</v>
      </c>
      <c r="E35" s="5"/>
    </row>
    <row r="36" spans="1:5" x14ac:dyDescent="0.25">
      <c r="A36" s="1">
        <v>42787</v>
      </c>
      <c r="B36" s="4">
        <v>55.64</v>
      </c>
      <c r="C36" s="4">
        <v>51.21</v>
      </c>
      <c r="D36" s="4">
        <v>33.83</v>
      </c>
      <c r="E36" s="5"/>
    </row>
    <row r="37" spans="1:5" x14ac:dyDescent="0.25">
      <c r="A37" s="1">
        <v>42788</v>
      </c>
      <c r="B37" s="4">
        <v>55.2</v>
      </c>
      <c r="C37" s="4">
        <v>50.93</v>
      </c>
      <c r="D37" s="4">
        <v>33.409999999999997</v>
      </c>
      <c r="E37" s="5"/>
    </row>
    <row r="38" spans="1:5" x14ac:dyDescent="0.25">
      <c r="A38" s="1">
        <v>42789</v>
      </c>
      <c r="B38" s="4">
        <v>55.64</v>
      </c>
      <c r="C38" s="4">
        <v>50.48</v>
      </c>
      <c r="D38" s="4">
        <v>33.86</v>
      </c>
      <c r="E38" s="5"/>
    </row>
    <row r="39" spans="1:5" x14ac:dyDescent="0.25">
      <c r="A39" s="1">
        <v>42790</v>
      </c>
      <c r="B39" s="4">
        <v>54.95</v>
      </c>
      <c r="C39" s="4">
        <v>50.46</v>
      </c>
      <c r="D39" s="4">
        <v>33.5</v>
      </c>
    </row>
    <row r="40" spans="1:5" x14ac:dyDescent="0.25">
      <c r="A40" s="1">
        <v>42793</v>
      </c>
      <c r="B40" s="4">
        <v>55.21</v>
      </c>
      <c r="C40" s="4">
        <v>50.44</v>
      </c>
      <c r="D40" s="4">
        <v>33.979999999999997</v>
      </c>
    </row>
    <row r="41" spans="1:5" x14ac:dyDescent="0.25">
      <c r="A41" s="1">
        <v>42794</v>
      </c>
      <c r="B41" s="4">
        <v>55</v>
      </c>
      <c r="C41" s="4">
        <v>49.93</v>
      </c>
      <c r="D41" s="4">
        <v>33.92</v>
      </c>
    </row>
    <row r="42" spans="1:5" x14ac:dyDescent="0.25">
      <c r="A42" s="1">
        <v>42795</v>
      </c>
      <c r="B42" s="4">
        <v>55.59</v>
      </c>
      <c r="C42" s="4">
        <v>51.03</v>
      </c>
      <c r="D42" s="4">
        <v>34.229999999999997</v>
      </c>
    </row>
    <row r="43" spans="1:5" x14ac:dyDescent="0.25">
      <c r="A43" s="1">
        <v>42796</v>
      </c>
      <c r="B43" s="4">
        <v>55.48</v>
      </c>
      <c r="C43" s="4">
        <v>49.96</v>
      </c>
      <c r="D43" s="4">
        <v>34.119999999999997</v>
      </c>
    </row>
    <row r="44" spans="1:5" x14ac:dyDescent="0.25">
      <c r="A44" s="1">
        <v>42797</v>
      </c>
      <c r="B44" s="4">
        <v>55.61</v>
      </c>
      <c r="C44" s="4">
        <v>50.13</v>
      </c>
      <c r="D44" s="4">
        <v>34.090000000000003</v>
      </c>
    </row>
    <row r="45" spans="1:5" x14ac:dyDescent="0.25">
      <c r="A45" s="1">
        <v>42800</v>
      </c>
      <c r="B45" s="4">
        <v>55.93</v>
      </c>
      <c r="C45" s="4">
        <v>48.85</v>
      </c>
      <c r="D45" s="4">
        <v>33.97</v>
      </c>
    </row>
    <row r="46" spans="1:5" x14ac:dyDescent="0.25">
      <c r="A46" s="1">
        <v>42801</v>
      </c>
      <c r="B46" s="4">
        <v>55.81</v>
      </c>
      <c r="C46" s="4">
        <v>47.64</v>
      </c>
      <c r="D46" s="4">
        <v>33.869999999999997</v>
      </c>
    </row>
    <row r="47" spans="1:5" x14ac:dyDescent="0.25">
      <c r="A47" s="1">
        <v>42802</v>
      </c>
      <c r="B47" s="4">
        <v>54.35</v>
      </c>
      <c r="C47" s="4">
        <v>47.67</v>
      </c>
      <c r="D47" s="4">
        <v>33.31</v>
      </c>
    </row>
    <row r="48" spans="1:5" x14ac:dyDescent="0.25">
      <c r="A48" s="1">
        <v>42803</v>
      </c>
      <c r="B48" s="4">
        <v>54.41</v>
      </c>
      <c r="C48" s="4">
        <v>47.25</v>
      </c>
      <c r="D48" s="4">
        <v>33.5</v>
      </c>
    </row>
    <row r="49" spans="1:4" x14ac:dyDescent="0.25">
      <c r="A49" s="1">
        <v>42804</v>
      </c>
      <c r="B49" s="4">
        <v>54.76</v>
      </c>
      <c r="C49" s="4">
        <v>47.91</v>
      </c>
      <c r="D49" s="4">
        <v>34.33</v>
      </c>
    </row>
    <row r="50" spans="1:4" x14ac:dyDescent="0.25">
      <c r="A50" s="1">
        <v>42807</v>
      </c>
      <c r="B50" s="4">
        <v>55.2</v>
      </c>
      <c r="C50" s="4">
        <v>47.35</v>
      </c>
      <c r="D50" s="4">
        <v>34.07</v>
      </c>
    </row>
    <row r="51" spans="1:4" x14ac:dyDescent="0.25">
      <c r="A51" s="1">
        <v>42808</v>
      </c>
      <c r="B51" s="4">
        <v>53.96</v>
      </c>
      <c r="C51" s="4">
        <v>46.28</v>
      </c>
      <c r="D51" s="4">
        <v>33.43</v>
      </c>
    </row>
    <row r="52" spans="1:4" x14ac:dyDescent="0.25">
      <c r="A52" s="1">
        <v>42809</v>
      </c>
      <c r="B52" s="4">
        <v>55.25</v>
      </c>
      <c r="C52" s="4">
        <v>47.19</v>
      </c>
      <c r="D52" s="4">
        <v>33.78</v>
      </c>
    </row>
    <row r="53" spans="1:4" x14ac:dyDescent="0.25">
      <c r="A53" s="1">
        <v>42810</v>
      </c>
      <c r="B53" s="4">
        <v>55.62</v>
      </c>
      <c r="C53" s="4">
        <v>47.41</v>
      </c>
      <c r="D53" s="4">
        <v>34.020000000000003</v>
      </c>
    </row>
    <row r="54" spans="1:4" x14ac:dyDescent="0.25">
      <c r="A54" s="1">
        <v>42811</v>
      </c>
      <c r="B54" s="4">
        <v>56</v>
      </c>
      <c r="C54" s="4">
        <v>46.51</v>
      </c>
      <c r="D54" s="4">
        <v>34.28</v>
      </c>
    </row>
    <row r="55" spans="1:4" x14ac:dyDescent="0.25">
      <c r="A55" s="1">
        <v>42814</v>
      </c>
      <c r="B55" s="4">
        <v>55.68</v>
      </c>
      <c r="C55" s="4">
        <v>46.85</v>
      </c>
      <c r="D55" s="4">
        <v>34.19</v>
      </c>
    </row>
    <row r="56" spans="1:4" x14ac:dyDescent="0.25">
      <c r="A56" s="1">
        <v>42815</v>
      </c>
      <c r="B56" s="4">
        <v>55.96</v>
      </c>
      <c r="C56" s="4">
        <v>45.52</v>
      </c>
      <c r="D56" s="4">
        <v>34.24</v>
      </c>
    </row>
    <row r="57" spans="1:4" x14ac:dyDescent="0.25">
      <c r="A57" s="1">
        <v>42816</v>
      </c>
      <c r="B57" s="4">
        <v>55.85</v>
      </c>
      <c r="C57" s="4">
        <v>45.74</v>
      </c>
      <c r="D57" s="4">
        <v>33.99</v>
      </c>
    </row>
    <row r="58" spans="1:4" x14ac:dyDescent="0.25">
      <c r="A58" s="1">
        <v>42817</v>
      </c>
      <c r="B58" s="4">
        <v>55.69</v>
      </c>
      <c r="C58" s="4">
        <v>45.92</v>
      </c>
      <c r="D58" s="4">
        <v>34.06</v>
      </c>
    </row>
    <row r="59" spans="1:4" x14ac:dyDescent="0.25">
      <c r="A59" s="1">
        <v>42818</v>
      </c>
      <c r="B59" s="4">
        <v>55.29</v>
      </c>
      <c r="C59" s="4">
        <v>46</v>
      </c>
      <c r="D59" s="4">
        <v>33.78</v>
      </c>
    </row>
    <row r="60" spans="1:4" x14ac:dyDescent="0.25">
      <c r="A60" s="1">
        <v>42821</v>
      </c>
      <c r="B60" s="4">
        <v>55.42</v>
      </c>
      <c r="C60" s="4">
        <v>46.1</v>
      </c>
      <c r="D60" s="4">
        <v>33.75</v>
      </c>
    </row>
    <row r="61" spans="1:4" x14ac:dyDescent="0.25">
      <c r="A61" s="1">
        <v>42822</v>
      </c>
      <c r="B61" s="4">
        <v>56.02</v>
      </c>
      <c r="C61" s="4">
        <v>46.53</v>
      </c>
      <c r="D61" s="4">
        <v>33.92</v>
      </c>
    </row>
    <row r="62" spans="1:4" x14ac:dyDescent="0.25">
      <c r="A62" s="1">
        <v>42823</v>
      </c>
      <c r="B62" s="4">
        <v>56.3</v>
      </c>
      <c r="C62" s="4">
        <v>45.95</v>
      </c>
      <c r="D62" s="4">
        <v>34.43</v>
      </c>
    </row>
    <row r="63" spans="1:4" x14ac:dyDescent="0.25">
      <c r="A63" s="1">
        <v>42824</v>
      </c>
      <c r="B63" s="4">
        <v>56.17</v>
      </c>
      <c r="C63" s="4">
        <v>46.27</v>
      </c>
      <c r="D63" s="4">
        <v>34.520000000000003</v>
      </c>
    </row>
    <row r="64" spans="1:4" x14ac:dyDescent="0.25">
      <c r="A64" s="1">
        <v>42825</v>
      </c>
      <c r="B64" s="4">
        <v>55.83</v>
      </c>
      <c r="C64" s="4">
        <v>45.96</v>
      </c>
      <c r="D64" s="4">
        <v>34.520000000000003</v>
      </c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</sheetData>
  <sortState ref="A2:E253">
    <sortCondition descending="1" ref="D2:D2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9" sqref="F9"/>
    </sheetView>
  </sheetViews>
  <sheetFormatPr defaultRowHeight="15" x14ac:dyDescent="0.25"/>
  <cols>
    <col min="1" max="1" width="18.7109375" bestFit="1" customWidth="1"/>
    <col min="2" max="3" width="13.5703125" bestFit="1" customWidth="1"/>
    <col min="4" max="4" width="11.28515625" customWidth="1"/>
    <col min="6" max="6" width="13.140625" bestFit="1" customWidth="1"/>
  </cols>
  <sheetData>
    <row r="1" spans="1:6" x14ac:dyDescent="0.25">
      <c r="A1" s="10" t="s">
        <v>5</v>
      </c>
      <c r="B1" s="14">
        <f>0.6/100</f>
        <v>6.0000000000000001E-3</v>
      </c>
    </row>
    <row r="2" spans="1:6" x14ac:dyDescent="0.25">
      <c r="A2" t="s">
        <v>6</v>
      </c>
      <c r="B2" s="14">
        <f>1/4</f>
        <v>0.25</v>
      </c>
    </row>
    <row r="4" spans="1:6" x14ac:dyDescent="0.25">
      <c r="A4" s="6">
        <v>42738</v>
      </c>
    </row>
    <row r="5" spans="1:6" x14ac:dyDescent="0.25">
      <c r="B5" s="3" t="str">
        <f>Data!B2</f>
        <v>Oil</v>
      </c>
      <c r="C5" s="3" t="str">
        <f>Data!C2</f>
        <v>Airline</v>
      </c>
      <c r="D5" s="3" t="str">
        <f>Data!D2</f>
        <v>Retailer</v>
      </c>
      <c r="F5" s="23" t="s">
        <v>33</v>
      </c>
    </row>
    <row r="6" spans="1:6" ht="15.75" thickBot="1" x14ac:dyDescent="0.3">
      <c r="A6" t="s">
        <v>18</v>
      </c>
      <c r="B6" s="15">
        <f>Data!B3</f>
        <v>58.8</v>
      </c>
      <c r="C6" s="15">
        <f>Data!C3</f>
        <v>49.48</v>
      </c>
      <c r="D6" s="15">
        <f>Data!D3</f>
        <v>38</v>
      </c>
      <c r="F6" s="23" t="s">
        <v>34</v>
      </c>
    </row>
    <row r="7" spans="1:6" ht="15.75" thickBot="1" x14ac:dyDescent="0.3">
      <c r="A7" t="s">
        <v>19</v>
      </c>
      <c r="B7" s="16">
        <f>B6*EXP($B$1*$B$2)</f>
        <v>58.88826618308741</v>
      </c>
      <c r="C7" s="16">
        <f>C6*EXP($B$1*$B$2)</f>
        <v>49.554275692842943</v>
      </c>
      <c r="D7" s="17">
        <f>D6*EXP($B$1*$B$2)</f>
        <v>38.057042771383024</v>
      </c>
      <c r="F7" s="23" t="s"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opLeftCell="B1" workbookViewId="0">
      <selection activeCell="M5" sqref="M5"/>
    </sheetView>
  </sheetViews>
  <sheetFormatPr defaultRowHeight="15" x14ac:dyDescent="0.25"/>
  <cols>
    <col min="1" max="1" width="15.5703125" customWidth="1"/>
    <col min="6" max="6" width="10.7109375" bestFit="1" customWidth="1"/>
    <col min="7" max="11" width="14.42578125" customWidth="1"/>
    <col min="13" max="13" width="10.7109375" bestFit="1" customWidth="1"/>
  </cols>
  <sheetData>
    <row r="1" spans="1:20" x14ac:dyDescent="0.25">
      <c r="A1" s="10" t="s">
        <v>5</v>
      </c>
      <c r="B1" s="10">
        <f>0.6/100</f>
        <v>6.0000000000000001E-3</v>
      </c>
    </row>
    <row r="2" spans="1:20" x14ac:dyDescent="0.25">
      <c r="F2" s="23" t="s">
        <v>36</v>
      </c>
      <c r="H2" s="23" t="s">
        <v>38</v>
      </c>
    </row>
    <row r="3" spans="1:20" x14ac:dyDescent="0.25">
      <c r="G3" s="23" t="s">
        <v>37</v>
      </c>
      <c r="I3" s="23" t="s">
        <v>39</v>
      </c>
    </row>
    <row r="4" spans="1:20" x14ac:dyDescent="0.25">
      <c r="J4" s="23" t="s">
        <v>40</v>
      </c>
    </row>
    <row r="5" spans="1:20" x14ac:dyDescent="0.25">
      <c r="A5" s="2" t="s">
        <v>20</v>
      </c>
      <c r="B5" s="3" t="str">
        <f>Data!B2</f>
        <v>Oil</v>
      </c>
      <c r="C5" s="3" t="str">
        <f>Data!C2</f>
        <v>Airline</v>
      </c>
      <c r="D5" s="3" t="str">
        <f>Data!D2</f>
        <v>Retailer</v>
      </c>
      <c r="K5" s="23" t="s">
        <v>41</v>
      </c>
    </row>
    <row r="6" spans="1:20" x14ac:dyDescent="0.25">
      <c r="A6" s="3"/>
      <c r="B6" s="14">
        <v>1</v>
      </c>
      <c r="C6" s="14">
        <v>1</v>
      </c>
      <c r="D6" s="14">
        <v>-1</v>
      </c>
      <c r="H6" s="14">
        <v>1</v>
      </c>
      <c r="I6" s="14">
        <v>1</v>
      </c>
      <c r="J6" s="14">
        <v>-1</v>
      </c>
    </row>
    <row r="7" spans="1:20" x14ac:dyDescent="0.25">
      <c r="A7" s="2" t="s">
        <v>21</v>
      </c>
      <c r="B7" s="3" t="str">
        <f>Data!B2</f>
        <v>Oil</v>
      </c>
      <c r="C7" s="3" t="str">
        <f>Data!C2</f>
        <v>Airline</v>
      </c>
      <c r="D7" s="3" t="str">
        <f>Data!D2</f>
        <v>Retailer</v>
      </c>
      <c r="E7" s="3" t="s">
        <v>11</v>
      </c>
      <c r="G7" t="s">
        <v>12</v>
      </c>
      <c r="H7" t="s">
        <v>22</v>
      </c>
      <c r="I7" t="s">
        <v>23</v>
      </c>
      <c r="J7" t="s">
        <v>24</v>
      </c>
      <c r="K7" t="s">
        <v>25</v>
      </c>
    </row>
    <row r="8" spans="1:20" x14ac:dyDescent="0.25">
      <c r="A8" s="1">
        <f>Data!A3</f>
        <v>42738</v>
      </c>
      <c r="B8" s="15">
        <f>Data!B3</f>
        <v>58.8</v>
      </c>
      <c r="C8" s="15">
        <f>Data!C3</f>
        <v>49.48</v>
      </c>
      <c r="D8" s="15">
        <f>Data!D3</f>
        <v>38</v>
      </c>
      <c r="E8" s="18">
        <v>0</v>
      </c>
      <c r="G8" s="19">
        <f t="shared" ref="G8:G39" si="0">EXP($B$1/4*E8/$E$69)</f>
        <v>1</v>
      </c>
      <c r="K8" s="4"/>
      <c r="M8" s="23" t="s">
        <v>42</v>
      </c>
    </row>
    <row r="9" spans="1:20" x14ac:dyDescent="0.25">
      <c r="A9" s="1">
        <f>Data!A4</f>
        <v>42739</v>
      </c>
      <c r="B9" s="15">
        <f>Data!B4</f>
        <v>59.14</v>
      </c>
      <c r="C9" s="15">
        <f>Data!C4</f>
        <v>50.7</v>
      </c>
      <c r="D9" s="15">
        <f>Data!D4</f>
        <v>38.29</v>
      </c>
      <c r="E9" s="18">
        <f>E8+1</f>
        <v>1</v>
      </c>
      <c r="G9" s="19">
        <f t="shared" si="0"/>
        <v>1.000024590466275</v>
      </c>
      <c r="H9" s="15">
        <f>H$6*(B9-B$8*EXP(0.006*($A9-$A$8)/365))</f>
        <v>0.33903341671304332</v>
      </c>
      <c r="I9" s="15">
        <f t="shared" ref="I9:J9" si="1">I$6*(C9-C$8*EXP(0.006*($A9-$A$8)/365))</f>
        <v>1.2191866234517263</v>
      </c>
      <c r="J9" s="15">
        <f t="shared" si="1"/>
        <v>-0.28937533733155618</v>
      </c>
      <c r="K9" s="15">
        <f>SUM(H9:J9)</f>
        <v>1.2688447028332135</v>
      </c>
    </row>
    <row r="10" spans="1:20" x14ac:dyDescent="0.25">
      <c r="A10" s="1">
        <f>Data!A5</f>
        <v>42740</v>
      </c>
      <c r="B10" s="15">
        <f>Data!B5</f>
        <v>59.39</v>
      </c>
      <c r="C10" s="15">
        <f>Data!C5</f>
        <v>49.73</v>
      </c>
      <c r="D10" s="15">
        <f>Data!D5</f>
        <v>38.57</v>
      </c>
      <c r="E10" s="18">
        <f t="shared" ref="E10:E69" si="2">E9+1</f>
        <v>2</v>
      </c>
      <c r="G10" s="19">
        <f t="shared" si="0"/>
        <v>1.000049181537241</v>
      </c>
      <c r="H10" s="15">
        <f t="shared" ref="H10:H69" si="3">H$6*(B10-B$8*EXP(0.006*($A10-$A$8)/365))</f>
        <v>0.58806681753690526</v>
      </c>
      <c r="I10" s="15">
        <f t="shared" ref="I10:I69" si="4">I$6*(C10-C$8*EXP(0.006*($A10-$A$8)/365))</f>
        <v>0.24837323353275309</v>
      </c>
      <c r="J10" s="15">
        <f t="shared" ref="J10:J69" si="5">J$6*(D10-D$8*EXP(0.006*($A10-$A$8)/365))</f>
        <v>-0.56875066439459943</v>
      </c>
      <c r="K10" s="15">
        <f t="shared" ref="K10:K69" si="6">SUM(H10:J10)</f>
        <v>0.26768938667505893</v>
      </c>
    </row>
    <row r="11" spans="1:20" x14ac:dyDescent="0.25">
      <c r="A11" s="1">
        <f>Data!A6</f>
        <v>42741</v>
      </c>
      <c r="B11" s="15">
        <f>Data!B6</f>
        <v>58.91</v>
      </c>
      <c r="C11" s="15">
        <f>Data!C6</f>
        <v>49.68</v>
      </c>
      <c r="D11" s="15">
        <f>Data!D6</f>
        <v>37.909999999999997</v>
      </c>
      <c r="E11" s="18">
        <f t="shared" si="2"/>
        <v>3</v>
      </c>
      <c r="G11" s="19">
        <f t="shared" si="0"/>
        <v>1.000073773212913</v>
      </c>
      <c r="H11" s="15">
        <f t="shared" si="3"/>
        <v>0.10710020247132945</v>
      </c>
      <c r="I11" s="15">
        <f t="shared" si="4"/>
        <v>0.19755983024288071</v>
      </c>
      <c r="J11" s="15">
        <f t="shared" si="5"/>
        <v>9.187401881104762E-2</v>
      </c>
      <c r="K11" s="15">
        <f t="shared" si="6"/>
        <v>0.39653405152525778</v>
      </c>
    </row>
    <row r="12" spans="1:20" x14ac:dyDescent="0.25">
      <c r="A12" s="1">
        <f>Data!A7</f>
        <v>42744</v>
      </c>
      <c r="B12" s="15">
        <f>Data!B7</f>
        <v>57.83</v>
      </c>
      <c r="C12" s="15">
        <f>Data!C7</f>
        <v>49.69</v>
      </c>
      <c r="D12" s="15">
        <f>Data!D7</f>
        <v>37.31</v>
      </c>
      <c r="E12" s="18">
        <f t="shared" si="2"/>
        <v>4</v>
      </c>
      <c r="G12" s="19">
        <f t="shared" si="0"/>
        <v>1.0000983654933056</v>
      </c>
      <c r="H12" s="15">
        <f t="shared" si="3"/>
        <v>-0.97579973806456621</v>
      </c>
      <c r="I12" s="15">
        <f t="shared" si="4"/>
        <v>0.20511954014566669</v>
      </c>
      <c r="J12" s="15">
        <f t="shared" si="5"/>
        <v>0.69374813004172609</v>
      </c>
      <c r="K12" s="15">
        <f t="shared" si="6"/>
        <v>-7.6932067877173438E-2</v>
      </c>
    </row>
    <row r="13" spans="1:20" x14ac:dyDescent="0.25">
      <c r="A13" s="1">
        <f>Data!A8</f>
        <v>42745</v>
      </c>
      <c r="B13" s="15">
        <f>Data!B8</f>
        <v>57.58</v>
      </c>
      <c r="C13" s="15">
        <f>Data!C8</f>
        <v>50.93</v>
      </c>
      <c r="D13" s="15">
        <f>Data!D8</f>
        <v>37.11</v>
      </c>
      <c r="E13" s="18">
        <f t="shared" si="2"/>
        <v>5</v>
      </c>
      <c r="G13" s="19">
        <f t="shared" si="0"/>
        <v>1.0001229583784339</v>
      </c>
      <c r="H13" s="15">
        <f t="shared" si="3"/>
        <v>-1.2267664166904808</v>
      </c>
      <c r="I13" s="15">
        <f t="shared" si="4"/>
        <v>1.4443060833699874</v>
      </c>
      <c r="J13" s="15">
        <f t="shared" si="5"/>
        <v>0.89437285432378388</v>
      </c>
      <c r="K13" s="15">
        <f t="shared" si="6"/>
        <v>1.1119125210032905</v>
      </c>
      <c r="M13" t="s">
        <v>26</v>
      </c>
    </row>
    <row r="14" spans="1:20" x14ac:dyDescent="0.25">
      <c r="A14" s="1">
        <f>Data!A9</f>
        <v>42746</v>
      </c>
      <c r="B14" s="15">
        <f>Data!B9</f>
        <v>58.6</v>
      </c>
      <c r="C14" s="15">
        <f>Data!C9</f>
        <v>51.44</v>
      </c>
      <c r="D14" s="15">
        <f>Data!D9</f>
        <v>37.549999999999997</v>
      </c>
      <c r="E14" s="18">
        <f t="shared" si="2"/>
        <v>6</v>
      </c>
      <c r="G14" s="19">
        <f t="shared" si="0"/>
        <v>1.0001475518683127</v>
      </c>
      <c r="H14" s="15">
        <f t="shared" si="3"/>
        <v>-0.20773311120712634</v>
      </c>
      <c r="I14" s="15">
        <f t="shared" si="4"/>
        <v>1.9534926132223021</v>
      </c>
      <c r="J14" s="15">
        <f t="shared" si="5"/>
        <v>0.45499758887535791</v>
      </c>
      <c r="K14" s="15">
        <f t="shared" si="6"/>
        <v>2.2007570908905336</v>
      </c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1">
        <f>Data!A10</f>
        <v>42747</v>
      </c>
      <c r="B15" s="15">
        <f>Data!B10</f>
        <v>58.85</v>
      </c>
      <c r="C15" s="15">
        <f>Data!C10</f>
        <v>50.89</v>
      </c>
      <c r="D15" s="15">
        <f>Data!D10</f>
        <v>37.76</v>
      </c>
      <c r="E15" s="18">
        <f t="shared" si="2"/>
        <v>7</v>
      </c>
      <c r="G15" s="19">
        <f t="shared" si="0"/>
        <v>1.0001721459629571</v>
      </c>
      <c r="H15" s="15">
        <f t="shared" si="3"/>
        <v>4.1300178385228037E-2</v>
      </c>
      <c r="I15" s="15">
        <f t="shared" si="4"/>
        <v>1.4026791297023991</v>
      </c>
      <c r="J15" s="15">
        <f t="shared" si="5"/>
        <v>0.24562233369662323</v>
      </c>
      <c r="K15" s="15">
        <f t="shared" si="6"/>
        <v>1.6896016417842503</v>
      </c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A16" s="1">
        <f>Data!A11</f>
        <v>42748</v>
      </c>
      <c r="B16" s="15">
        <f>Data!B11</f>
        <v>58.67</v>
      </c>
      <c r="C16" s="15">
        <f>Data!C11</f>
        <v>51.23</v>
      </c>
      <c r="D16" s="15">
        <f>Data!D11</f>
        <v>37.659999999999997</v>
      </c>
      <c r="E16" s="18">
        <f t="shared" si="2"/>
        <v>8</v>
      </c>
      <c r="G16" s="19">
        <f t="shared" si="0"/>
        <v>1.0001967406623815</v>
      </c>
      <c r="H16" s="15">
        <f t="shared" si="3"/>
        <v>-0.13966654791367006</v>
      </c>
      <c r="I16" s="15">
        <f t="shared" si="4"/>
        <v>1.741865632810061</v>
      </c>
      <c r="J16" s="15">
        <f t="shared" si="5"/>
        <v>0.34624708878774868</v>
      </c>
      <c r="K16" s="15">
        <f t="shared" si="6"/>
        <v>1.9484461736841396</v>
      </c>
      <c r="M16" s="14"/>
      <c r="N16" s="14"/>
      <c r="O16" s="14"/>
      <c r="P16" s="14"/>
      <c r="Q16" s="14"/>
      <c r="R16" s="14"/>
      <c r="S16" s="14"/>
      <c r="T16" s="14"/>
    </row>
    <row r="17" spans="1:20" x14ac:dyDescent="0.25">
      <c r="A17" s="1">
        <f>Data!A12</f>
        <v>42752</v>
      </c>
      <c r="B17" s="15">
        <f>Data!B12</f>
        <v>58.91</v>
      </c>
      <c r="C17" s="15">
        <f>Data!C12</f>
        <v>50.33</v>
      </c>
      <c r="D17" s="15">
        <f>Data!D12</f>
        <v>37.44</v>
      </c>
      <c r="E17" s="18">
        <f t="shared" si="2"/>
        <v>9</v>
      </c>
      <c r="G17" s="19">
        <f t="shared" si="0"/>
        <v>1.000221335966601</v>
      </c>
      <c r="H17" s="15">
        <f t="shared" si="3"/>
        <v>9.6466387972867551E-2</v>
      </c>
      <c r="I17" s="15">
        <f t="shared" si="4"/>
        <v>0.83861151151186419</v>
      </c>
      <c r="J17" s="15">
        <f t="shared" si="5"/>
        <v>0.56874621185426832</v>
      </c>
      <c r="K17" s="15">
        <f t="shared" si="6"/>
        <v>1.5038241113390001</v>
      </c>
      <c r="M17" s="14"/>
      <c r="N17" s="14"/>
      <c r="O17" s="14"/>
      <c r="P17" s="14"/>
      <c r="Q17" s="14"/>
      <c r="R17" s="14"/>
      <c r="S17" s="14"/>
      <c r="T17" s="14"/>
    </row>
    <row r="18" spans="1:20" x14ac:dyDescent="0.25">
      <c r="A18" s="1">
        <f>Data!A13</f>
        <v>42753</v>
      </c>
      <c r="B18" s="15">
        <f>Data!B13</f>
        <v>58.31</v>
      </c>
      <c r="C18" s="15">
        <f>Data!C13</f>
        <v>50.3</v>
      </c>
      <c r="D18" s="15">
        <f>Data!D13</f>
        <v>37.1</v>
      </c>
      <c r="E18" s="18">
        <f t="shared" si="2"/>
        <v>10</v>
      </c>
      <c r="G18" s="19">
        <f t="shared" si="0"/>
        <v>1.0002459318756307</v>
      </c>
      <c r="H18" s="15">
        <f t="shared" si="3"/>
        <v>-0.50450041778624666</v>
      </c>
      <c r="I18" s="15">
        <f t="shared" si="4"/>
        <v>0.80779794775401825</v>
      </c>
      <c r="J18" s="15">
        <f t="shared" si="5"/>
        <v>0.90937101829723588</v>
      </c>
      <c r="K18" s="15">
        <f t="shared" si="6"/>
        <v>1.2126685482650075</v>
      </c>
      <c r="M18" s="14"/>
      <c r="N18" s="14"/>
      <c r="O18" s="14"/>
      <c r="P18" s="14"/>
      <c r="Q18" s="14"/>
      <c r="R18" s="14"/>
      <c r="S18" s="14"/>
      <c r="T18" s="14"/>
    </row>
    <row r="19" spans="1:20" x14ac:dyDescent="0.25">
      <c r="A19" s="1">
        <f>Data!A14</f>
        <v>42754</v>
      </c>
      <c r="B19" s="15">
        <f>Data!B14</f>
        <v>57.63</v>
      </c>
      <c r="C19" s="15">
        <f>Data!C14</f>
        <v>49.7</v>
      </c>
      <c r="D19" s="15">
        <f>Data!D14</f>
        <v>36.9</v>
      </c>
      <c r="E19" s="18">
        <f t="shared" si="2"/>
        <v>11</v>
      </c>
      <c r="G19" s="19">
        <f t="shared" si="0"/>
        <v>1.0002705283894853</v>
      </c>
      <c r="H19" s="15">
        <f t="shared" si="3"/>
        <v>-1.1854672394382177</v>
      </c>
      <c r="I19" s="15">
        <f t="shared" si="4"/>
        <v>0.2069843706224006</v>
      </c>
      <c r="J19" s="15">
        <f t="shared" si="5"/>
        <v>1.1099958350110981</v>
      </c>
      <c r="K19" s="15">
        <f t="shared" si="6"/>
        <v>0.13151296619528097</v>
      </c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">
        <f>Data!A15</f>
        <v>42755</v>
      </c>
      <c r="B20" s="15">
        <f>Data!B15</f>
        <v>57.96</v>
      </c>
      <c r="C20" s="15">
        <f>Data!C15</f>
        <v>50.5</v>
      </c>
      <c r="D20" s="15">
        <f>Data!D15</f>
        <v>36.840000000000003</v>
      </c>
      <c r="E20" s="18">
        <f t="shared" si="2"/>
        <v>12</v>
      </c>
      <c r="G20" s="19">
        <f t="shared" si="0"/>
        <v>1.0002951255081793</v>
      </c>
      <c r="H20" s="15">
        <f t="shared" si="3"/>
        <v>-0.85643407698326257</v>
      </c>
      <c r="I20" s="15">
        <f t="shared" si="4"/>
        <v>1.0061707801168041</v>
      </c>
      <c r="J20" s="15">
        <f t="shared" si="5"/>
        <v>1.1706206619959829</v>
      </c>
      <c r="K20" s="15">
        <f t="shared" si="6"/>
        <v>1.3203573651295244</v>
      </c>
      <c r="M20" s="14"/>
      <c r="N20" s="14"/>
      <c r="O20" s="14"/>
      <c r="P20" s="14"/>
      <c r="Q20" s="14"/>
      <c r="R20" s="14"/>
      <c r="S20" s="14"/>
      <c r="T20" s="14"/>
    </row>
    <row r="21" spans="1:20" x14ac:dyDescent="0.25">
      <c r="A21" s="1">
        <f>Data!A16</f>
        <v>42758</v>
      </c>
      <c r="B21" s="15">
        <f>Data!B16</f>
        <v>57.99</v>
      </c>
      <c r="C21" s="15">
        <f>Data!C16</f>
        <v>48.77</v>
      </c>
      <c r="D21" s="15">
        <f>Data!D16</f>
        <v>36.619999999999997</v>
      </c>
      <c r="E21" s="18">
        <f t="shared" si="2"/>
        <v>13</v>
      </c>
      <c r="G21" s="19">
        <f t="shared" si="0"/>
        <v>1.0003197232317282</v>
      </c>
      <c r="H21" s="15">
        <f t="shared" si="3"/>
        <v>-0.82933468497953555</v>
      </c>
      <c r="I21" s="15">
        <f t="shared" si="4"/>
        <v>-0.72627007164604152</v>
      </c>
      <c r="J21" s="15">
        <f t="shared" si="5"/>
        <v>1.3924952045786156</v>
      </c>
      <c r="K21" s="15">
        <f t="shared" si="6"/>
        <v>-0.16310955204696143</v>
      </c>
      <c r="M21" s="14"/>
      <c r="N21" s="14"/>
      <c r="O21" s="14"/>
      <c r="P21" s="14"/>
      <c r="Q21" s="14"/>
      <c r="R21" s="14"/>
      <c r="S21" s="14"/>
      <c r="T21" s="14"/>
    </row>
    <row r="22" spans="1:20" x14ac:dyDescent="0.25">
      <c r="A22" s="1">
        <f>Data!A17</f>
        <v>42759</v>
      </c>
      <c r="B22" s="15">
        <f>Data!B17</f>
        <v>58.52</v>
      </c>
      <c r="C22" s="15">
        <f>Data!C17</f>
        <v>49.44</v>
      </c>
      <c r="D22" s="15">
        <f>Data!D17</f>
        <v>36.909999999999997</v>
      </c>
      <c r="E22" s="18">
        <f t="shared" si="2"/>
        <v>14</v>
      </c>
      <c r="G22" s="19">
        <f t="shared" si="0"/>
        <v>1.0003443215601466</v>
      </c>
      <c r="H22" s="15">
        <f t="shared" si="3"/>
        <v>-0.30030158609955748</v>
      </c>
      <c r="I22" s="15">
        <f t="shared" si="4"/>
        <v>-5.7083715649767441E-2</v>
      </c>
      <c r="J22" s="15">
        <f t="shared" si="5"/>
        <v>1.1031200726493822</v>
      </c>
      <c r="K22" s="15">
        <f t="shared" si="6"/>
        <v>0.74573477090005724</v>
      </c>
      <c r="M22" s="14"/>
      <c r="N22" s="14"/>
      <c r="O22" s="14"/>
      <c r="P22" s="14"/>
      <c r="Q22" s="14"/>
      <c r="R22" s="14"/>
      <c r="S22" s="14"/>
      <c r="T22" s="14"/>
    </row>
    <row r="23" spans="1:20" x14ac:dyDescent="0.25">
      <c r="A23" s="1">
        <f>Data!A18</f>
        <v>42760</v>
      </c>
      <c r="B23" s="15">
        <f>Data!B18</f>
        <v>58.92</v>
      </c>
      <c r="C23" s="15">
        <f>Data!C18</f>
        <v>50.19</v>
      </c>
      <c r="D23" s="15">
        <f>Data!D18</f>
        <v>37.03</v>
      </c>
      <c r="E23" s="18">
        <f t="shared" si="2"/>
        <v>15</v>
      </c>
      <c r="G23" s="19">
        <f t="shared" si="0"/>
        <v>1.0003689204934494</v>
      </c>
      <c r="H23" s="15">
        <f t="shared" si="3"/>
        <v>9.8731496886031778E-2</v>
      </c>
      <c r="I23" s="15">
        <f t="shared" si="4"/>
        <v>0.69210262697144032</v>
      </c>
      <c r="J23" s="15">
        <f t="shared" si="5"/>
        <v>0.98374495099201908</v>
      </c>
      <c r="K23" s="15">
        <f t="shared" si="6"/>
        <v>1.7745790748494912</v>
      </c>
      <c r="M23" s="14"/>
      <c r="N23" s="14"/>
      <c r="O23" s="14"/>
      <c r="P23" s="14"/>
      <c r="Q23" s="14"/>
      <c r="R23" s="14"/>
      <c r="S23" s="14"/>
      <c r="T23" s="14"/>
    </row>
    <row r="24" spans="1:20" x14ac:dyDescent="0.25">
      <c r="A24" s="1">
        <f>Data!A19</f>
        <v>42761</v>
      </c>
      <c r="B24" s="15">
        <f>Data!B19</f>
        <v>58.43</v>
      </c>
      <c r="C24" s="15">
        <f>Data!C19</f>
        <v>50.9</v>
      </c>
      <c r="D24" s="15">
        <f>Data!D19</f>
        <v>36.74</v>
      </c>
      <c r="E24" s="18">
        <f t="shared" si="2"/>
        <v>16</v>
      </c>
      <c r="G24" s="19">
        <f t="shared" si="0"/>
        <v>1.0003935200316512</v>
      </c>
      <c r="H24" s="15">
        <f t="shared" si="3"/>
        <v>-0.39223543602303579</v>
      </c>
      <c r="I24" s="15">
        <f t="shared" si="4"/>
        <v>1.4012889562173498</v>
      </c>
      <c r="J24" s="15">
        <f t="shared" si="5"/>
        <v>1.2743698396067202</v>
      </c>
      <c r="K24" s="15">
        <f t="shared" si="6"/>
        <v>2.2834233598010343</v>
      </c>
      <c r="M24" s="14"/>
      <c r="N24" s="14"/>
      <c r="O24" s="14"/>
      <c r="P24" s="14"/>
      <c r="Q24" s="14"/>
      <c r="R24" s="14"/>
      <c r="S24" s="14"/>
      <c r="T24" s="14"/>
    </row>
    <row r="25" spans="1:20" x14ac:dyDescent="0.25">
      <c r="A25" s="1">
        <f>Data!A20</f>
        <v>42762</v>
      </c>
      <c r="B25" s="15">
        <f>Data!B20</f>
        <v>58.02</v>
      </c>
      <c r="C25" s="15">
        <f>Data!C20</f>
        <v>49.7</v>
      </c>
      <c r="D25" s="15">
        <f>Data!D20</f>
        <v>36.58</v>
      </c>
      <c r="E25" s="18">
        <f t="shared" si="2"/>
        <v>17</v>
      </c>
      <c r="G25" s="19">
        <f t="shared" si="0"/>
        <v>1.0004181201747673</v>
      </c>
      <c r="H25" s="15">
        <f t="shared" si="3"/>
        <v>-0.80320238482701711</v>
      </c>
      <c r="I25" s="15">
        <f t="shared" si="4"/>
        <v>0.20047527208774341</v>
      </c>
      <c r="J25" s="15">
        <f t="shared" si="5"/>
        <v>1.434994738493657</v>
      </c>
      <c r="K25" s="15">
        <f t="shared" si="6"/>
        <v>0.83226762575438329</v>
      </c>
      <c r="M25" s="14"/>
      <c r="N25" s="14"/>
      <c r="O25" s="14"/>
      <c r="P25" s="14"/>
      <c r="Q25" s="14"/>
      <c r="R25" s="14"/>
      <c r="S25" s="14"/>
      <c r="T25" s="14"/>
    </row>
    <row r="26" spans="1:20" x14ac:dyDescent="0.25">
      <c r="A26" s="1">
        <f>Data!A21</f>
        <v>42765</v>
      </c>
      <c r="B26" s="15">
        <f>Data!B21</f>
        <v>56.88</v>
      </c>
      <c r="C26" s="15">
        <f>Data!C21</f>
        <v>47.67</v>
      </c>
      <c r="D26" s="15">
        <f>Data!D21</f>
        <v>35.96</v>
      </c>
      <c r="E26" s="18">
        <f t="shared" si="2"/>
        <v>18</v>
      </c>
      <c r="G26" s="19">
        <f t="shared" si="0"/>
        <v>1.0004427209228124</v>
      </c>
      <c r="H26" s="15">
        <f t="shared" si="3"/>
        <v>-1.9461033266110945</v>
      </c>
      <c r="I26" s="15">
        <f t="shared" si="4"/>
        <v>-1.8319658605564157</v>
      </c>
      <c r="J26" s="15">
        <f t="shared" si="5"/>
        <v>2.0568694967894885</v>
      </c>
      <c r="K26" s="15">
        <f t="shared" si="6"/>
        <v>-1.7211996903780218</v>
      </c>
      <c r="M26" s="14"/>
      <c r="N26" s="14"/>
      <c r="O26" s="14"/>
      <c r="P26" s="14"/>
      <c r="Q26" s="14"/>
      <c r="R26" s="14"/>
      <c r="S26" s="14"/>
      <c r="T26" s="14"/>
    </row>
    <row r="27" spans="1:20" x14ac:dyDescent="0.25">
      <c r="A27" s="1">
        <f>Data!A22</f>
        <v>42766</v>
      </c>
      <c r="B27" s="15">
        <f>Data!B22</f>
        <v>57.47</v>
      </c>
      <c r="C27" s="15">
        <f>Data!C22</f>
        <v>47.24</v>
      </c>
      <c r="D27" s="15">
        <f>Data!D22</f>
        <v>35.979999999999997</v>
      </c>
      <c r="E27" s="18">
        <f t="shared" si="2"/>
        <v>19</v>
      </c>
      <c r="G27" s="19">
        <f t="shared" si="0"/>
        <v>1.0004673222758012</v>
      </c>
      <c r="H27" s="15">
        <f t="shared" si="3"/>
        <v>-1.3570703389973673</v>
      </c>
      <c r="I27" s="15">
        <f t="shared" si="4"/>
        <v>-2.2627795981902992</v>
      </c>
      <c r="J27" s="15">
        <f t="shared" si="5"/>
        <v>2.0374944367670125</v>
      </c>
      <c r="K27" s="15">
        <f t="shared" si="6"/>
        <v>-1.582355500420654</v>
      </c>
      <c r="M27" s="14"/>
      <c r="N27" s="14"/>
      <c r="O27" s="14"/>
      <c r="P27" s="14"/>
      <c r="Q27" s="14"/>
      <c r="R27" s="14"/>
      <c r="S27" s="14"/>
      <c r="T27" s="14"/>
    </row>
    <row r="28" spans="1:20" x14ac:dyDescent="0.25">
      <c r="A28" s="1">
        <f>Data!A23</f>
        <v>42767</v>
      </c>
      <c r="B28" s="15">
        <f>Data!B23</f>
        <v>57.35</v>
      </c>
      <c r="C28" s="15">
        <f>Data!C23</f>
        <v>47.26</v>
      </c>
      <c r="D28" s="15">
        <f>Data!D23</f>
        <v>35.99</v>
      </c>
      <c r="E28" s="18">
        <f t="shared" si="2"/>
        <v>20</v>
      </c>
      <c r="G28" s="19">
        <f t="shared" si="0"/>
        <v>1.0004919242337489</v>
      </c>
      <c r="H28" s="15">
        <f t="shared" si="3"/>
        <v>-1.4780373672798532</v>
      </c>
      <c r="I28" s="15">
        <f t="shared" si="4"/>
        <v>-2.2435933492008004</v>
      </c>
      <c r="J28" s="15">
        <f t="shared" si="5"/>
        <v>2.0281193870175898</v>
      </c>
      <c r="K28" s="15">
        <f t="shared" si="6"/>
        <v>-1.6935113294630639</v>
      </c>
      <c r="M28" s="14"/>
      <c r="N28" s="14"/>
      <c r="O28" s="14"/>
      <c r="P28" s="14"/>
      <c r="Q28" s="14"/>
      <c r="R28" s="14"/>
      <c r="S28" s="14"/>
      <c r="T28" s="14"/>
    </row>
    <row r="29" spans="1:20" x14ac:dyDescent="0.25">
      <c r="A29" s="1">
        <f>Data!A24</f>
        <v>42768</v>
      </c>
      <c r="B29" s="15">
        <f>Data!B24</f>
        <v>57.67</v>
      </c>
      <c r="C29" s="15">
        <f>Data!C24</f>
        <v>47.38</v>
      </c>
      <c r="D29" s="15">
        <f>Data!D24</f>
        <v>35.79</v>
      </c>
      <c r="E29" s="18">
        <f t="shared" si="2"/>
        <v>21</v>
      </c>
      <c r="G29" s="19">
        <f t="shared" si="0"/>
        <v>1.0005165267966702</v>
      </c>
      <c r="H29" s="15">
        <f t="shared" si="3"/>
        <v>-1.159004411458838</v>
      </c>
      <c r="I29" s="15">
        <f t="shared" si="4"/>
        <v>-2.1244071135881555</v>
      </c>
      <c r="J29" s="15">
        <f t="shared" si="5"/>
        <v>2.2287443475414292</v>
      </c>
      <c r="K29" s="15">
        <f t="shared" si="6"/>
        <v>-1.0546671775055643</v>
      </c>
    </row>
    <row r="30" spans="1:20" x14ac:dyDescent="0.25">
      <c r="A30" s="1">
        <f>Data!A25</f>
        <v>42769</v>
      </c>
      <c r="B30" s="15">
        <f>Data!B25</f>
        <v>58.13</v>
      </c>
      <c r="C30" s="15">
        <f>Data!C25</f>
        <v>47.81</v>
      </c>
      <c r="D30" s="15">
        <f>Data!D25</f>
        <v>35.92</v>
      </c>
      <c r="E30" s="18">
        <f t="shared" si="2"/>
        <v>22</v>
      </c>
      <c r="G30" s="19">
        <f t="shared" si="0"/>
        <v>1.0005411299645799</v>
      </c>
      <c r="H30" s="15">
        <f t="shared" si="3"/>
        <v>-0.69997147153456751</v>
      </c>
      <c r="I30" s="15">
        <f t="shared" si="4"/>
        <v>-1.6952208913525553</v>
      </c>
      <c r="J30" s="15">
        <f t="shared" si="5"/>
        <v>2.0993693183386668</v>
      </c>
      <c r="K30" s="15">
        <f t="shared" si="6"/>
        <v>-0.29582304454845598</v>
      </c>
    </row>
    <row r="31" spans="1:20" x14ac:dyDescent="0.25">
      <c r="A31" s="1">
        <f>Data!A26</f>
        <v>42772</v>
      </c>
      <c r="B31" s="15">
        <f>Data!B26</f>
        <v>57.7</v>
      </c>
      <c r="C31" s="15">
        <f>Data!C26</f>
        <v>48.26</v>
      </c>
      <c r="D31" s="15">
        <f>Data!D26</f>
        <v>35.82</v>
      </c>
      <c r="E31" s="18">
        <f t="shared" si="2"/>
        <v>23</v>
      </c>
      <c r="G31" s="19">
        <f t="shared" si="0"/>
        <v>1.0005657337374931</v>
      </c>
      <c r="H31" s="15">
        <f t="shared" si="3"/>
        <v>-1.1328727471448445</v>
      </c>
      <c r="I31" s="15">
        <f t="shared" si="4"/>
        <v>-1.2476623049103281</v>
      </c>
      <c r="J31" s="15">
        <f t="shared" si="5"/>
        <v>2.2012442923725217</v>
      </c>
      <c r="K31" s="15">
        <f t="shared" si="6"/>
        <v>-0.17929075968265096</v>
      </c>
    </row>
    <row r="32" spans="1:20" x14ac:dyDescent="0.25">
      <c r="A32" s="1">
        <f>Data!A27</f>
        <v>42773</v>
      </c>
      <c r="B32" s="15">
        <f>Data!B27</f>
        <v>56.89</v>
      </c>
      <c r="C32" s="15">
        <f>Data!C27</f>
        <v>48.15</v>
      </c>
      <c r="D32" s="15">
        <f>Data!D27</f>
        <v>34.380000000000003</v>
      </c>
      <c r="E32" s="18">
        <f t="shared" si="2"/>
        <v>24</v>
      </c>
      <c r="G32" s="19">
        <f t="shared" si="0"/>
        <v>1.0005903381154244</v>
      </c>
      <c r="H32" s="15">
        <f t="shared" si="3"/>
        <v>-1.9438398708101872</v>
      </c>
      <c r="I32" s="15">
        <f t="shared" si="4"/>
        <v>-1.3584761361851747</v>
      </c>
      <c r="J32" s="15">
        <f t="shared" si="5"/>
        <v>3.6418693042650858</v>
      </c>
      <c r="K32" s="15">
        <f t="shared" si="6"/>
        <v>0.33955329726972394</v>
      </c>
    </row>
    <row r="33" spans="1:11" x14ac:dyDescent="0.25">
      <c r="A33" s="1">
        <f>Data!A28</f>
        <v>42774</v>
      </c>
      <c r="B33" s="15">
        <f>Data!B28</f>
        <v>56.29</v>
      </c>
      <c r="C33" s="15">
        <f>Data!C28</f>
        <v>48.1</v>
      </c>
      <c r="D33" s="15">
        <f>Data!D28</f>
        <v>34.43</v>
      </c>
      <c r="E33" s="18">
        <f t="shared" si="2"/>
        <v>25</v>
      </c>
      <c r="G33" s="19">
        <f t="shared" si="0"/>
        <v>1.0006149430983888</v>
      </c>
      <c r="H33" s="15">
        <f t="shared" si="3"/>
        <v>-2.5448070103735674</v>
      </c>
      <c r="I33" s="15">
        <f t="shared" si="4"/>
        <v>-1.4092899808381603</v>
      </c>
      <c r="J33" s="15">
        <f t="shared" si="5"/>
        <v>3.5924943264318969</v>
      </c>
      <c r="K33" s="15">
        <f t="shared" si="6"/>
        <v>-0.36160266477983072</v>
      </c>
    </row>
    <row r="34" spans="1:11" x14ac:dyDescent="0.25">
      <c r="A34" s="1">
        <f>Data!A29</f>
        <v>42775</v>
      </c>
      <c r="B34" s="15">
        <f>Data!B29</f>
        <v>56.97</v>
      </c>
      <c r="C34" s="15">
        <f>Data!C29</f>
        <v>49.33</v>
      </c>
      <c r="D34" s="15">
        <f>Data!D29</f>
        <v>34.44</v>
      </c>
      <c r="E34" s="18">
        <f t="shared" si="2"/>
        <v>26</v>
      </c>
      <c r="G34" s="19">
        <f t="shared" si="0"/>
        <v>1.0006395486864015</v>
      </c>
      <c r="H34" s="15">
        <f t="shared" si="3"/>
        <v>-1.8657741658352762</v>
      </c>
      <c r="I34" s="15">
        <f t="shared" si="4"/>
        <v>-0.18010383886954884</v>
      </c>
      <c r="J34" s="15">
        <f t="shared" si="5"/>
        <v>3.5831193588731409</v>
      </c>
      <c r="K34" s="15">
        <f t="shared" si="6"/>
        <v>1.5372413541683159</v>
      </c>
    </row>
    <row r="35" spans="1:11" x14ac:dyDescent="0.25">
      <c r="A35" s="1">
        <f>Data!A30</f>
        <v>42776</v>
      </c>
      <c r="B35" s="15">
        <f>Data!B30</f>
        <v>57.55</v>
      </c>
      <c r="C35" s="15">
        <f>Data!C30</f>
        <v>49.26</v>
      </c>
      <c r="D35" s="15">
        <f>Data!D30</f>
        <v>34.53</v>
      </c>
      <c r="E35" s="18">
        <f t="shared" si="2"/>
        <v>27</v>
      </c>
      <c r="G35" s="19">
        <f t="shared" si="0"/>
        <v>1.0006641548794768</v>
      </c>
      <c r="H35" s="15">
        <f t="shared" si="3"/>
        <v>-1.2867413371955436</v>
      </c>
      <c r="I35" s="15">
        <f t="shared" si="4"/>
        <v>-0.25091771027951637</v>
      </c>
      <c r="J35" s="15">
        <f t="shared" si="5"/>
        <v>3.4937444015889554</v>
      </c>
      <c r="K35" s="15">
        <f t="shared" si="6"/>
        <v>1.9560853541138954</v>
      </c>
    </row>
    <row r="36" spans="1:11" x14ac:dyDescent="0.25">
      <c r="A36" s="1">
        <f>Data!A31</f>
        <v>42779</v>
      </c>
      <c r="B36" s="15">
        <f>Data!B31</f>
        <v>57.92</v>
      </c>
      <c r="C36" s="15">
        <f>Data!C31</f>
        <v>50.06</v>
      </c>
      <c r="D36" s="15">
        <f>Data!D31</f>
        <v>34.659999999999997</v>
      </c>
      <c r="E36" s="18">
        <f t="shared" si="2"/>
        <v>28</v>
      </c>
      <c r="G36" s="19">
        <f t="shared" si="0"/>
        <v>1.0006887616776299</v>
      </c>
      <c r="H36" s="15">
        <f t="shared" si="3"/>
        <v>-0.9196429466704501</v>
      </c>
      <c r="I36" s="15">
        <f t="shared" si="4"/>
        <v>0.54664059521677189</v>
      </c>
      <c r="J36" s="15">
        <f t="shared" si="5"/>
        <v>3.3656195913856735</v>
      </c>
      <c r="K36" s="15">
        <f t="shared" si="6"/>
        <v>2.9926172399319952</v>
      </c>
    </row>
    <row r="37" spans="1:11" x14ac:dyDescent="0.25">
      <c r="A37" s="1">
        <f>Data!A32</f>
        <v>42780</v>
      </c>
      <c r="B37" s="15">
        <f>Data!B32</f>
        <v>57.96</v>
      </c>
      <c r="C37" s="15">
        <f>Data!C32</f>
        <v>49.86</v>
      </c>
      <c r="D37" s="15">
        <f>Data!D32</f>
        <v>34.58</v>
      </c>
      <c r="E37" s="18">
        <f t="shared" si="2"/>
        <v>29</v>
      </c>
      <c r="G37" s="19">
        <f t="shared" si="0"/>
        <v>1.0007133690808758</v>
      </c>
      <c r="H37" s="15">
        <f t="shared" si="3"/>
        <v>-0.88061018162764526</v>
      </c>
      <c r="I37" s="15">
        <f t="shared" si="4"/>
        <v>0.34582667029020087</v>
      </c>
      <c r="J37" s="15">
        <f t="shared" si="5"/>
        <v>3.4462446752015481</v>
      </c>
      <c r="K37" s="15">
        <f t="shared" si="6"/>
        <v>2.9114611638641037</v>
      </c>
    </row>
    <row r="38" spans="1:11" x14ac:dyDescent="0.25">
      <c r="A38" s="1">
        <f>Data!A33</f>
        <v>42781</v>
      </c>
      <c r="B38" s="15">
        <f>Data!B33</f>
        <v>57.04</v>
      </c>
      <c r="C38" s="15">
        <f>Data!C33</f>
        <v>51.17</v>
      </c>
      <c r="D38" s="15">
        <f>Data!D33</f>
        <v>33.799999999999997</v>
      </c>
      <c r="E38" s="18">
        <f t="shared" si="2"/>
        <v>30</v>
      </c>
      <c r="G38" s="19">
        <f t="shared" si="0"/>
        <v>1.0007379770892291</v>
      </c>
      <c r="H38" s="15">
        <f t="shared" si="3"/>
        <v>-1.8015774324847271</v>
      </c>
      <c r="I38" s="15">
        <f t="shared" si="4"/>
        <v>1.6550127319839447</v>
      </c>
      <c r="J38" s="15">
        <f t="shared" si="5"/>
        <v>4.2268697692928541</v>
      </c>
      <c r="K38" s="15">
        <f t="shared" si="6"/>
        <v>4.0803050687920717</v>
      </c>
    </row>
    <row r="39" spans="1:11" x14ac:dyDescent="0.25">
      <c r="A39" s="1">
        <f>Data!A34</f>
        <v>42782</v>
      </c>
      <c r="B39" s="15">
        <f>Data!B34</f>
        <v>56.33</v>
      </c>
      <c r="C39" s="15">
        <f>Data!C34</f>
        <v>50.83</v>
      </c>
      <c r="D39" s="15">
        <f>Data!D34</f>
        <v>33.68</v>
      </c>
      <c r="E39" s="18">
        <f t="shared" si="2"/>
        <v>31</v>
      </c>
      <c r="G39" s="19">
        <f t="shared" si="0"/>
        <v>1.0007625857027047</v>
      </c>
      <c r="H39" s="15">
        <f t="shared" si="3"/>
        <v>-2.5125446992419569</v>
      </c>
      <c r="I39" s="15">
        <f t="shared" si="4"/>
        <v>1.3141987802977511</v>
      </c>
      <c r="J39" s="15">
        <f t="shared" si="5"/>
        <v>4.3474948736597696</v>
      </c>
      <c r="K39" s="15">
        <f t="shared" si="6"/>
        <v>3.1491489547155638</v>
      </c>
    </row>
    <row r="40" spans="1:11" x14ac:dyDescent="0.25">
      <c r="A40" s="1">
        <f>Data!A35</f>
        <v>42783</v>
      </c>
      <c r="B40" s="15">
        <f>Data!B35</f>
        <v>55.32</v>
      </c>
      <c r="C40" s="15">
        <f>Data!C35</f>
        <v>51.23</v>
      </c>
      <c r="D40" s="15">
        <f>Data!D35</f>
        <v>33.42</v>
      </c>
      <c r="E40" s="18">
        <f t="shared" si="2"/>
        <v>32</v>
      </c>
      <c r="G40" s="19">
        <f t="shared" ref="G40:G69" si="7">EXP($B$1/4*E40/$E$69)</f>
        <v>1.0007871949213178</v>
      </c>
      <c r="H40" s="15">
        <f t="shared" si="3"/>
        <v>-3.5235119818995884</v>
      </c>
      <c r="I40" s="15">
        <f t="shared" si="4"/>
        <v>1.7133848152314286</v>
      </c>
      <c r="J40" s="15">
        <f t="shared" si="5"/>
        <v>4.6081199883024553</v>
      </c>
      <c r="K40" s="15">
        <f t="shared" si="6"/>
        <v>2.7979928216342955</v>
      </c>
    </row>
    <row r="41" spans="1:11" x14ac:dyDescent="0.25">
      <c r="A41" s="1">
        <f>Data!A36</f>
        <v>42787</v>
      </c>
      <c r="B41" s="15">
        <f>Data!B36</f>
        <v>55.64</v>
      </c>
      <c r="C41" s="15">
        <f>Data!C36</f>
        <v>51.21</v>
      </c>
      <c r="D41" s="15">
        <f>Data!D36</f>
        <v>33.83</v>
      </c>
      <c r="E41" s="18">
        <f t="shared" si="2"/>
        <v>33</v>
      </c>
      <c r="G41" s="19">
        <f t="shared" si="7"/>
        <v>1.0008118047450829</v>
      </c>
      <c r="H41" s="15">
        <f t="shared" si="3"/>
        <v>-3.2073812715394041</v>
      </c>
      <c r="I41" s="15">
        <f t="shared" si="4"/>
        <v>1.6901288211603855</v>
      </c>
      <c r="J41" s="15">
        <f t="shared" si="5"/>
        <v>4.2006205496343085</v>
      </c>
      <c r="K41" s="15">
        <f t="shared" si="6"/>
        <v>2.68336809925529</v>
      </c>
    </row>
    <row r="42" spans="1:11" x14ac:dyDescent="0.25">
      <c r="A42" s="1">
        <f>Data!A37</f>
        <v>42788</v>
      </c>
      <c r="B42" s="15">
        <f>Data!B37</f>
        <v>55.2</v>
      </c>
      <c r="C42" s="15">
        <f>Data!C37</f>
        <v>50.93</v>
      </c>
      <c r="D42" s="15">
        <f>Data!D37</f>
        <v>33.409999999999997</v>
      </c>
      <c r="E42" s="18">
        <f t="shared" si="2"/>
        <v>34</v>
      </c>
      <c r="G42" s="19">
        <f t="shared" si="7"/>
        <v>1.000836415174015</v>
      </c>
      <c r="H42" s="15">
        <f t="shared" si="3"/>
        <v>-3.6483486337029802</v>
      </c>
      <c r="I42" s="15">
        <f t="shared" si="4"/>
        <v>1.409314789190077</v>
      </c>
      <c r="J42" s="15">
        <f t="shared" si="5"/>
        <v>4.6212457156583966</v>
      </c>
      <c r="K42" s="15">
        <f t="shared" si="6"/>
        <v>2.3822118711454934</v>
      </c>
    </row>
    <row r="43" spans="1:11" x14ac:dyDescent="0.25">
      <c r="A43" s="1">
        <f>Data!A38</f>
        <v>42789</v>
      </c>
      <c r="B43" s="15">
        <f>Data!B38</f>
        <v>55.64</v>
      </c>
      <c r="C43" s="15">
        <f>Data!C38</f>
        <v>50.48</v>
      </c>
      <c r="D43" s="15">
        <f>Data!D38</f>
        <v>33.86</v>
      </c>
      <c r="E43" s="18">
        <f t="shared" si="2"/>
        <v>35</v>
      </c>
      <c r="G43" s="19">
        <f t="shared" si="7"/>
        <v>1.0008610262081292</v>
      </c>
      <c r="H43" s="15">
        <f t="shared" si="3"/>
        <v>-3.2093160117685358</v>
      </c>
      <c r="I43" s="15">
        <f t="shared" si="4"/>
        <v>0.9585007438383073</v>
      </c>
      <c r="J43" s="15">
        <f t="shared" si="5"/>
        <v>4.1718708919592586</v>
      </c>
      <c r="K43" s="15">
        <f t="shared" si="6"/>
        <v>1.9210556240290302</v>
      </c>
    </row>
    <row r="44" spans="1:11" x14ac:dyDescent="0.25">
      <c r="A44" s="1">
        <f>Data!A39</f>
        <v>42790</v>
      </c>
      <c r="B44" s="15">
        <f>Data!B39</f>
        <v>54.95</v>
      </c>
      <c r="C44" s="15">
        <f>Data!C39</f>
        <v>50.46</v>
      </c>
      <c r="D44" s="15">
        <f>Data!D39</f>
        <v>33.5</v>
      </c>
      <c r="E44" s="18">
        <f t="shared" si="2"/>
        <v>36</v>
      </c>
      <c r="G44" s="19">
        <f t="shared" si="7"/>
        <v>1.0008856378474402</v>
      </c>
      <c r="H44" s="15">
        <f t="shared" si="3"/>
        <v>-3.9002834057363316</v>
      </c>
      <c r="I44" s="15">
        <f t="shared" si="4"/>
        <v>0.93768668510487174</v>
      </c>
      <c r="J44" s="15">
        <f t="shared" si="5"/>
        <v>4.5324960785370862</v>
      </c>
      <c r="K44" s="15">
        <f t="shared" si="6"/>
        <v>1.5698993579056264</v>
      </c>
    </row>
    <row r="45" spans="1:11" x14ac:dyDescent="0.25">
      <c r="A45" s="1">
        <f>Data!A40</f>
        <v>42793</v>
      </c>
      <c r="B45" s="15">
        <f>Data!B40</f>
        <v>55.21</v>
      </c>
      <c r="C45" s="15">
        <f>Data!C40</f>
        <v>50.44</v>
      </c>
      <c r="D45" s="15">
        <f>Data!D40</f>
        <v>33.979999999999997</v>
      </c>
      <c r="E45" s="18">
        <f t="shared" si="2"/>
        <v>37</v>
      </c>
      <c r="G45" s="19">
        <f t="shared" si="7"/>
        <v>1.0009102500919627</v>
      </c>
      <c r="H45" s="15">
        <f t="shared" si="3"/>
        <v>-3.6431856830557479</v>
      </c>
      <c r="I45" s="15">
        <f t="shared" si="4"/>
        <v>0.91524442861226873</v>
      </c>
      <c r="J45" s="15">
        <f t="shared" si="5"/>
        <v>4.0543716999339949</v>
      </c>
      <c r="K45" s="15">
        <f t="shared" si="6"/>
        <v>1.3264304454905158</v>
      </c>
    </row>
    <row r="46" spans="1:11" x14ac:dyDescent="0.25">
      <c r="A46" s="1">
        <f>Data!A41</f>
        <v>42794</v>
      </c>
      <c r="B46" s="15">
        <f>Data!B41</f>
        <v>55</v>
      </c>
      <c r="C46" s="15">
        <f>Data!C41</f>
        <v>49.93</v>
      </c>
      <c r="D46" s="15">
        <f>Data!D41</f>
        <v>33.92</v>
      </c>
      <c r="E46" s="18">
        <f t="shared" si="2"/>
        <v>38</v>
      </c>
      <c r="G46" s="19">
        <f t="shared" si="7"/>
        <v>1.0009348629417119</v>
      </c>
      <c r="H46" s="15">
        <f t="shared" si="3"/>
        <v>-3.8541531406350913</v>
      </c>
      <c r="I46" s="15">
        <f t="shared" si="4"/>
        <v>0.40443031634992366</v>
      </c>
      <c r="J46" s="15">
        <f t="shared" si="5"/>
        <v>4.1149969276213199</v>
      </c>
      <c r="K46" s="15">
        <f t="shared" si="6"/>
        <v>0.66527410333615222</v>
      </c>
    </row>
    <row r="47" spans="1:11" x14ac:dyDescent="0.25">
      <c r="A47" s="1">
        <f>Data!A42</f>
        <v>42795</v>
      </c>
      <c r="B47" s="15">
        <f>Data!B42</f>
        <v>55.59</v>
      </c>
      <c r="C47" s="15">
        <f>Data!C42</f>
        <v>51.03</v>
      </c>
      <c r="D47" s="15">
        <f>Data!D42</f>
        <v>34.229999999999997</v>
      </c>
      <c r="E47" s="18">
        <f t="shared" si="2"/>
        <v>39</v>
      </c>
      <c r="G47" s="19">
        <f t="shared" si="7"/>
        <v>1.0009594763967025</v>
      </c>
      <c r="H47" s="15">
        <f t="shared" si="3"/>
        <v>-3.2651206141179898</v>
      </c>
      <c r="I47" s="15">
        <f t="shared" si="4"/>
        <v>1.5036161907047969</v>
      </c>
      <c r="J47" s="15">
        <f t="shared" si="5"/>
        <v>3.8056221655864633</v>
      </c>
      <c r="K47" s="15">
        <f t="shared" si="6"/>
        <v>2.0441177421732704</v>
      </c>
    </row>
    <row r="48" spans="1:11" x14ac:dyDescent="0.25">
      <c r="A48" s="1">
        <f>Data!A43</f>
        <v>42796</v>
      </c>
      <c r="B48" s="15">
        <f>Data!B43</f>
        <v>55.48</v>
      </c>
      <c r="C48" s="15">
        <f>Data!C43</f>
        <v>49.96</v>
      </c>
      <c r="D48" s="15">
        <f>Data!D43</f>
        <v>34.119999999999997</v>
      </c>
      <c r="E48" s="18">
        <f t="shared" si="2"/>
        <v>40</v>
      </c>
      <c r="G48" s="19">
        <f t="shared" si="7"/>
        <v>1.0009840904569496</v>
      </c>
      <c r="H48" s="15">
        <f t="shared" si="3"/>
        <v>-3.376088103504685</v>
      </c>
      <c r="I48" s="15">
        <f t="shared" si="4"/>
        <v>0.43280205167667418</v>
      </c>
      <c r="J48" s="15">
        <f t="shared" si="5"/>
        <v>3.9162474138295593</v>
      </c>
      <c r="K48" s="15">
        <f t="shared" si="6"/>
        <v>0.97296136200154848</v>
      </c>
    </row>
    <row r="49" spans="1:11" x14ac:dyDescent="0.25">
      <c r="A49" s="1">
        <f>Data!A44</f>
        <v>42797</v>
      </c>
      <c r="B49" s="15">
        <f>Data!B44</f>
        <v>55.61</v>
      </c>
      <c r="C49" s="15">
        <f>Data!C44</f>
        <v>50.13</v>
      </c>
      <c r="D49" s="15">
        <f>Data!D44</f>
        <v>34.090000000000003</v>
      </c>
      <c r="E49" s="18">
        <f t="shared" si="2"/>
        <v>41</v>
      </c>
      <c r="G49" s="19">
        <f t="shared" si="7"/>
        <v>1.0010087051224676</v>
      </c>
      <c r="H49" s="15">
        <f t="shared" si="3"/>
        <v>-3.2470556087954492</v>
      </c>
      <c r="I49" s="15">
        <f t="shared" si="4"/>
        <v>0.60198789926533181</v>
      </c>
      <c r="J49" s="15">
        <f t="shared" si="5"/>
        <v>3.9468726723507999</v>
      </c>
      <c r="K49" s="15">
        <f t="shared" si="6"/>
        <v>1.3018049628206825</v>
      </c>
    </row>
    <row r="50" spans="1:11" x14ac:dyDescent="0.25">
      <c r="A50" s="1">
        <f>Data!A45</f>
        <v>42800</v>
      </c>
      <c r="B50" s="15">
        <f>Data!B45</f>
        <v>55.93</v>
      </c>
      <c r="C50" s="15">
        <f>Data!C45</f>
        <v>48.85</v>
      </c>
      <c r="D50" s="15">
        <f>Data!D45</f>
        <v>33.97</v>
      </c>
      <c r="E50" s="18">
        <f t="shared" si="2"/>
        <v>42</v>
      </c>
      <c r="G50" s="19">
        <f t="shared" si="7"/>
        <v>1.001033320393272</v>
      </c>
      <c r="H50" s="15">
        <f t="shared" si="3"/>
        <v>-2.929958220094754</v>
      </c>
      <c r="I50" s="15">
        <f t="shared" si="4"/>
        <v>-0.68045463827020569</v>
      </c>
      <c r="J50" s="15">
        <f t="shared" si="5"/>
        <v>4.0687485095850491</v>
      </c>
      <c r="K50" s="15">
        <f t="shared" si="6"/>
        <v>0.45833565122008935</v>
      </c>
    </row>
    <row r="51" spans="1:11" x14ac:dyDescent="0.25">
      <c r="A51" s="1">
        <f>Data!A46</f>
        <v>42801</v>
      </c>
      <c r="B51" s="15">
        <f>Data!B46</f>
        <v>55.81</v>
      </c>
      <c r="C51" s="15">
        <f>Data!C46</f>
        <v>47.64</v>
      </c>
      <c r="D51" s="15">
        <f>Data!D46</f>
        <v>33.869999999999997</v>
      </c>
      <c r="E51" s="18">
        <f t="shared" si="2"/>
        <v>43</v>
      </c>
      <c r="G51" s="19">
        <f t="shared" si="7"/>
        <v>1.0010579362693772</v>
      </c>
      <c r="H51" s="15">
        <f t="shared" si="3"/>
        <v>-3.0509257890043884</v>
      </c>
      <c r="I51" s="15">
        <f t="shared" si="4"/>
        <v>-1.8912688442166186</v>
      </c>
      <c r="J51" s="15">
        <f t="shared" si="5"/>
        <v>4.1693738092205308</v>
      </c>
      <c r="K51" s="15">
        <f t="shared" si="6"/>
        <v>-0.77282082400047614</v>
      </c>
    </row>
    <row r="52" spans="1:11" x14ac:dyDescent="0.25">
      <c r="A52" s="1">
        <f>Data!A47</f>
        <v>42802</v>
      </c>
      <c r="B52" s="15">
        <f>Data!B47</f>
        <v>54.35</v>
      </c>
      <c r="C52" s="15">
        <f>Data!C47</f>
        <v>47.67</v>
      </c>
      <c r="D52" s="15">
        <f>Data!D47</f>
        <v>33.31</v>
      </c>
      <c r="E52" s="18">
        <f t="shared" si="2"/>
        <v>44</v>
      </c>
      <c r="G52" s="19">
        <f t="shared" si="7"/>
        <v>1.0010825527507983</v>
      </c>
      <c r="H52" s="15">
        <f t="shared" si="3"/>
        <v>-4.5118933738194116</v>
      </c>
      <c r="I52" s="15">
        <f t="shared" si="4"/>
        <v>-1.8620830635473524</v>
      </c>
      <c r="J52" s="15">
        <f t="shared" si="5"/>
        <v>4.7299991191349946</v>
      </c>
      <c r="K52" s="15">
        <f t="shared" si="6"/>
        <v>-1.6439773182317694</v>
      </c>
    </row>
    <row r="53" spans="1:11" x14ac:dyDescent="0.25">
      <c r="A53" s="1">
        <f>Data!A48</f>
        <v>42803</v>
      </c>
      <c r="B53" s="15">
        <f>Data!B48</f>
        <v>54.41</v>
      </c>
      <c r="C53" s="15">
        <f>Data!C48</f>
        <v>47.25</v>
      </c>
      <c r="D53" s="15">
        <f>Data!D48</f>
        <v>33.5</v>
      </c>
      <c r="E53" s="18">
        <f t="shared" si="2"/>
        <v>45</v>
      </c>
      <c r="G53" s="19">
        <f t="shared" si="7"/>
        <v>1.0011071698375502</v>
      </c>
      <c r="H53" s="15">
        <f t="shared" si="3"/>
        <v>-4.4528609745400587</v>
      </c>
      <c r="I53" s="15">
        <f t="shared" si="4"/>
        <v>-2.2828972962626182</v>
      </c>
      <c r="J53" s="15">
        <f t="shared" si="5"/>
        <v>4.5406244393286102</v>
      </c>
      <c r="K53" s="15">
        <f t="shared" si="6"/>
        <v>-2.1951338314740667</v>
      </c>
    </row>
    <row r="54" spans="1:11" x14ac:dyDescent="0.25">
      <c r="A54" s="1">
        <f>Data!A49</f>
        <v>42804</v>
      </c>
      <c r="B54" s="15">
        <f>Data!B49</f>
        <v>54.76</v>
      </c>
      <c r="C54" s="15">
        <f>Data!C49</f>
        <v>47.91</v>
      </c>
      <c r="D54" s="15">
        <f>Data!D49</f>
        <v>34.33</v>
      </c>
      <c r="E54" s="18">
        <f t="shared" si="2"/>
        <v>46</v>
      </c>
      <c r="G54" s="19">
        <f t="shared" si="7"/>
        <v>1.0011317875296477</v>
      </c>
      <c r="H54" s="15">
        <f t="shared" si="3"/>
        <v>-4.1038285911666108</v>
      </c>
      <c r="I54" s="15">
        <f t="shared" si="4"/>
        <v>-1.6237115423626562</v>
      </c>
      <c r="J54" s="15">
        <f t="shared" si="5"/>
        <v>3.7112497698015545</v>
      </c>
      <c r="K54" s="15">
        <f t="shared" si="6"/>
        <v>-2.0162903637277125</v>
      </c>
    </row>
    <row r="55" spans="1:11" x14ac:dyDescent="0.25">
      <c r="A55" s="1">
        <f>Data!A50</f>
        <v>42807</v>
      </c>
      <c r="B55" s="15">
        <f>Data!B50</f>
        <v>55.2</v>
      </c>
      <c r="C55" s="15">
        <f>Data!C50</f>
        <v>47.35</v>
      </c>
      <c r="D55" s="15">
        <f>Data!D50</f>
        <v>34.07</v>
      </c>
      <c r="E55" s="18">
        <f t="shared" si="2"/>
        <v>47</v>
      </c>
      <c r="G55" s="19">
        <f t="shared" si="7"/>
        <v>1.0011564058271059</v>
      </c>
      <c r="H55" s="15">
        <f t="shared" si="3"/>
        <v>-3.6667315364842281</v>
      </c>
      <c r="I55" s="15">
        <f t="shared" si="4"/>
        <v>-2.1861543609734611</v>
      </c>
      <c r="J55" s="15">
        <f t="shared" si="5"/>
        <v>3.9731258228979698</v>
      </c>
      <c r="K55" s="15">
        <f t="shared" si="6"/>
        <v>-1.8797600745597194</v>
      </c>
    </row>
    <row r="56" spans="1:11" x14ac:dyDescent="0.25">
      <c r="A56" s="1">
        <f>Data!A51</f>
        <v>42808</v>
      </c>
      <c r="B56" s="15">
        <f>Data!B51</f>
        <v>53.96</v>
      </c>
      <c r="C56" s="15">
        <f>Data!C51</f>
        <v>46.28</v>
      </c>
      <c r="D56" s="15">
        <f>Data!D51</f>
        <v>33.43</v>
      </c>
      <c r="E56" s="18">
        <f t="shared" si="2"/>
        <v>48</v>
      </c>
      <c r="G56" s="19">
        <f t="shared" si="7"/>
        <v>1.0011810247299393</v>
      </c>
      <c r="H56" s="15">
        <f t="shared" si="3"/>
        <v>-4.9076992167369795</v>
      </c>
      <c r="I56" s="15">
        <f t="shared" si="4"/>
        <v>-3.2569686606147243</v>
      </c>
      <c r="J56" s="15">
        <f t="shared" si="5"/>
        <v>4.6137511944898861</v>
      </c>
      <c r="K56" s="15">
        <f t="shared" si="6"/>
        <v>-3.5509166828618177</v>
      </c>
    </row>
    <row r="57" spans="1:11" x14ac:dyDescent="0.25">
      <c r="A57" s="1">
        <f>Data!A52</f>
        <v>42809</v>
      </c>
      <c r="B57" s="15">
        <f>Data!B52</f>
        <v>55.25</v>
      </c>
      <c r="C57" s="15">
        <f>Data!C52</f>
        <v>47.19</v>
      </c>
      <c r="D57" s="15">
        <f>Data!D52</f>
        <v>33.78</v>
      </c>
      <c r="E57" s="18">
        <f t="shared" si="2"/>
        <v>49</v>
      </c>
      <c r="G57" s="19">
        <f t="shared" si="7"/>
        <v>1.0012056442381632</v>
      </c>
      <c r="H57" s="15">
        <f t="shared" si="3"/>
        <v>-3.6186669128969342</v>
      </c>
      <c r="I57" s="15">
        <f t="shared" si="4"/>
        <v>-2.3477829736418414</v>
      </c>
      <c r="J57" s="15">
        <f t="shared" si="5"/>
        <v>4.2643765763619612</v>
      </c>
      <c r="K57" s="15">
        <f t="shared" si="6"/>
        <v>-1.7020733101768144</v>
      </c>
    </row>
    <row r="58" spans="1:11" x14ac:dyDescent="0.25">
      <c r="A58" s="1">
        <f>Data!A53</f>
        <v>42810</v>
      </c>
      <c r="B58" s="15">
        <f>Data!B53</f>
        <v>55.62</v>
      </c>
      <c r="C58" s="15">
        <f>Data!C53</f>
        <v>47.41</v>
      </c>
      <c r="D58" s="15">
        <f>Data!D53</f>
        <v>34.020000000000003</v>
      </c>
      <c r="E58" s="18">
        <f t="shared" si="2"/>
        <v>50</v>
      </c>
      <c r="G58" s="19">
        <f t="shared" si="7"/>
        <v>1.0012302643517921</v>
      </c>
      <c r="H58" s="15">
        <f t="shared" si="3"/>
        <v>-3.2496346249643366</v>
      </c>
      <c r="I58" s="15">
        <f t="shared" si="4"/>
        <v>-2.12859730005502</v>
      </c>
      <c r="J58" s="15">
        <f t="shared" si="5"/>
        <v>4.025001968514367</v>
      </c>
      <c r="K58" s="15">
        <f t="shared" si="6"/>
        <v>-1.3532299565049897</v>
      </c>
    </row>
    <row r="59" spans="1:11" x14ac:dyDescent="0.25">
      <c r="A59" s="1">
        <f>Data!A54</f>
        <v>42811</v>
      </c>
      <c r="B59" s="15">
        <f>Data!B54</f>
        <v>56</v>
      </c>
      <c r="C59" s="15">
        <f>Data!C54</f>
        <v>46.51</v>
      </c>
      <c r="D59" s="15">
        <f>Data!D54</f>
        <v>34.28</v>
      </c>
      <c r="E59" s="18">
        <f t="shared" si="2"/>
        <v>51</v>
      </c>
      <c r="G59" s="19">
        <f t="shared" si="7"/>
        <v>1.0012548850708411</v>
      </c>
      <c r="H59" s="15">
        <f t="shared" si="3"/>
        <v>-2.8706023529394784</v>
      </c>
      <c r="I59" s="15">
        <f t="shared" si="4"/>
        <v>-3.0294116398545157</v>
      </c>
      <c r="J59" s="15">
        <f t="shared" si="5"/>
        <v>3.7656273709472785</v>
      </c>
      <c r="K59" s="15">
        <f t="shared" si="6"/>
        <v>-2.1343866218467156</v>
      </c>
    </row>
    <row r="60" spans="1:11" x14ac:dyDescent="0.25">
      <c r="A60" s="1">
        <f>Data!A55</f>
        <v>42814</v>
      </c>
      <c r="B60" s="15">
        <f>Data!B55</f>
        <v>55.68</v>
      </c>
      <c r="C60" s="15">
        <f>Data!C55</f>
        <v>46.85</v>
      </c>
      <c r="D60" s="15">
        <f>Data!D55</f>
        <v>34.19</v>
      </c>
      <c r="E60" s="18">
        <f t="shared" si="2"/>
        <v>52</v>
      </c>
      <c r="G60" s="19">
        <f t="shared" si="7"/>
        <v>1.001279506395325</v>
      </c>
      <c r="H60" s="15">
        <f t="shared" si="3"/>
        <v>-3.1935056323138724</v>
      </c>
      <c r="I60" s="15">
        <f t="shared" si="4"/>
        <v>-2.6918547395729604</v>
      </c>
      <c r="J60" s="15">
        <f t="shared" si="5"/>
        <v>3.8575036399307336</v>
      </c>
      <c r="K60" s="15">
        <f t="shared" si="6"/>
        <v>-2.0278567319560992</v>
      </c>
    </row>
    <row r="61" spans="1:11" x14ac:dyDescent="0.25">
      <c r="A61" s="1">
        <f>Data!A56</f>
        <v>42815</v>
      </c>
      <c r="B61" s="15">
        <f>Data!B56</f>
        <v>55.96</v>
      </c>
      <c r="C61" s="15">
        <f>Data!C56</f>
        <v>45.52</v>
      </c>
      <c r="D61" s="15">
        <f>Data!D56</f>
        <v>34.24</v>
      </c>
      <c r="E61" s="18">
        <f t="shared" si="2"/>
        <v>53</v>
      </c>
      <c r="G61" s="19">
        <f t="shared" si="7"/>
        <v>1.0013041283252591</v>
      </c>
      <c r="H61" s="15">
        <f t="shared" si="3"/>
        <v>-2.914473423922523</v>
      </c>
      <c r="I61" s="15">
        <f t="shared" si="4"/>
        <v>-4.0226691329198303</v>
      </c>
      <c r="J61" s="15">
        <f t="shared" si="5"/>
        <v>3.8081290834873442</v>
      </c>
      <c r="K61" s="15">
        <f t="shared" si="6"/>
        <v>-3.129013473355009</v>
      </c>
    </row>
    <row r="62" spans="1:11" x14ac:dyDescent="0.25">
      <c r="A62" s="1">
        <f>Data!A57</f>
        <v>42816</v>
      </c>
      <c r="B62" s="15">
        <f>Data!B57</f>
        <v>55.85</v>
      </c>
      <c r="C62" s="15">
        <f>Data!C57</f>
        <v>45.74</v>
      </c>
      <c r="D62" s="15">
        <f>Data!D57</f>
        <v>33.99</v>
      </c>
      <c r="E62" s="18">
        <f t="shared" si="2"/>
        <v>54</v>
      </c>
      <c r="G62" s="19">
        <f t="shared" si="7"/>
        <v>1.0013287508606576</v>
      </c>
      <c r="H62" s="15">
        <f t="shared" si="3"/>
        <v>-3.0254412314402188</v>
      </c>
      <c r="I62" s="15">
        <f t="shared" si="4"/>
        <v>-3.8034835396541169</v>
      </c>
      <c r="J62" s="15">
        <f t="shared" si="5"/>
        <v>4.0587545373253135</v>
      </c>
      <c r="K62" s="15">
        <f t="shared" si="6"/>
        <v>-2.7701702337690222</v>
      </c>
    </row>
    <row r="63" spans="1:11" x14ac:dyDescent="0.25">
      <c r="A63" s="1">
        <f>Data!A58</f>
        <v>42817</v>
      </c>
      <c r="B63" s="15">
        <f>Data!B58</f>
        <v>55.69</v>
      </c>
      <c r="C63" s="15">
        <f>Data!C58</f>
        <v>45.92</v>
      </c>
      <c r="D63" s="15">
        <f>Data!D58</f>
        <v>34.06</v>
      </c>
      <c r="E63" s="18">
        <f t="shared" si="2"/>
        <v>55</v>
      </c>
      <c r="G63" s="19">
        <f t="shared" si="7"/>
        <v>1.0013533740015357</v>
      </c>
      <c r="H63" s="15">
        <f t="shared" si="3"/>
        <v>-3.1864090548672195</v>
      </c>
      <c r="I63" s="15">
        <f t="shared" si="4"/>
        <v>-3.6242979597760154</v>
      </c>
      <c r="J63" s="15">
        <f t="shared" si="5"/>
        <v>3.9893800014448004</v>
      </c>
      <c r="K63" s="15">
        <f t="shared" si="6"/>
        <v>-2.8213270131984345</v>
      </c>
    </row>
    <row r="64" spans="1:11" x14ac:dyDescent="0.25">
      <c r="A64" s="1">
        <f>Data!A59</f>
        <v>42818</v>
      </c>
      <c r="B64" s="15">
        <f>Data!B59</f>
        <v>55.29</v>
      </c>
      <c r="C64" s="15">
        <f>Data!C59</f>
        <v>46</v>
      </c>
      <c r="D64" s="15">
        <f>Data!D59</f>
        <v>33.78</v>
      </c>
      <c r="E64" s="18">
        <f t="shared" si="2"/>
        <v>56</v>
      </c>
      <c r="G64" s="19">
        <f t="shared" si="7"/>
        <v>1.0013779977479085</v>
      </c>
      <c r="H64" s="15">
        <f t="shared" si="3"/>
        <v>-3.5873768942037501</v>
      </c>
      <c r="I64" s="15">
        <f t="shared" si="4"/>
        <v>-3.5451123932857413</v>
      </c>
      <c r="J64" s="15">
        <f t="shared" si="5"/>
        <v>4.2700054758459629</v>
      </c>
      <c r="K64" s="15">
        <f t="shared" si="6"/>
        <v>-2.8624838116435285</v>
      </c>
    </row>
    <row r="65" spans="1:11" x14ac:dyDescent="0.25">
      <c r="A65" s="1">
        <f>Data!A60</f>
        <v>42821</v>
      </c>
      <c r="B65" s="15">
        <f>Data!B60</f>
        <v>55.42</v>
      </c>
      <c r="C65" s="15">
        <f>Data!C60</f>
        <v>46.1</v>
      </c>
      <c r="D65" s="15">
        <f>Data!D60</f>
        <v>33.75</v>
      </c>
      <c r="E65" s="18">
        <f t="shared" si="2"/>
        <v>57</v>
      </c>
      <c r="G65" s="19">
        <f t="shared" si="7"/>
        <v>1.0014026220997907</v>
      </c>
      <c r="H65" s="15">
        <f t="shared" si="3"/>
        <v>-3.4602805076733461</v>
      </c>
      <c r="I65" s="15">
        <f t="shared" si="4"/>
        <v>-3.4475557741441705</v>
      </c>
      <c r="J65" s="15">
        <f t="shared" si="5"/>
        <v>4.3018819607412837</v>
      </c>
      <c r="K65" s="15">
        <f t="shared" si="6"/>
        <v>-2.6059543210762328</v>
      </c>
    </row>
    <row r="66" spans="1:11" x14ac:dyDescent="0.25">
      <c r="A66" s="1">
        <f>Data!A61</f>
        <v>42822</v>
      </c>
      <c r="B66" s="15">
        <f>Data!B61</f>
        <v>56.02</v>
      </c>
      <c r="C66" s="15">
        <f>Data!C61</f>
        <v>46.53</v>
      </c>
      <c r="D66" s="15">
        <f>Data!D61</f>
        <v>33.92</v>
      </c>
      <c r="E66" s="18">
        <f t="shared" si="2"/>
        <v>58</v>
      </c>
      <c r="G66" s="19">
        <f t="shared" si="7"/>
        <v>1.001427247057197</v>
      </c>
      <c r="H66" s="15">
        <f t="shared" si="3"/>
        <v>-2.8612484106507381</v>
      </c>
      <c r="I66" s="15">
        <f t="shared" si="4"/>
        <v>-3.0183702612074583</v>
      </c>
      <c r="J66" s="15">
        <f t="shared" si="5"/>
        <v>4.132507476270888</v>
      </c>
      <c r="K66" s="15">
        <f t="shared" si="6"/>
        <v>-1.7471111955873084</v>
      </c>
    </row>
    <row r="67" spans="1:11" x14ac:dyDescent="0.25">
      <c r="A67" s="1">
        <f>Data!A62</f>
        <v>42823</v>
      </c>
      <c r="B67" s="15">
        <f>Data!B62</f>
        <v>56.3</v>
      </c>
      <c r="C67" s="15">
        <f>Data!C62</f>
        <v>45.95</v>
      </c>
      <c r="D67" s="15">
        <f>Data!D62</f>
        <v>34.43</v>
      </c>
      <c r="E67" s="18">
        <f t="shared" si="2"/>
        <v>59</v>
      </c>
      <c r="G67" s="19">
        <f t="shared" si="7"/>
        <v>1.0014518726201427</v>
      </c>
      <c r="H67" s="15">
        <f t="shared" si="3"/>
        <v>-2.5822163295389942</v>
      </c>
      <c r="I67" s="15">
        <f t="shared" si="4"/>
        <v>-3.5991847616596786</v>
      </c>
      <c r="J67" s="15">
        <f t="shared" si="5"/>
        <v>3.6231330020830228</v>
      </c>
      <c r="K67" s="15">
        <f t="shared" si="6"/>
        <v>-2.55826808911565</v>
      </c>
    </row>
    <row r="68" spans="1:11" x14ac:dyDescent="0.25">
      <c r="A68" s="1">
        <f>Data!A63</f>
        <v>42824</v>
      </c>
      <c r="B68" s="15">
        <f>Data!B63</f>
        <v>56.17</v>
      </c>
      <c r="C68" s="15">
        <f>Data!C63</f>
        <v>46.27</v>
      </c>
      <c r="D68" s="15">
        <f>Data!D63</f>
        <v>34.520000000000003</v>
      </c>
      <c r="E68" s="18">
        <f t="shared" si="2"/>
        <v>60</v>
      </c>
      <c r="G68" s="19">
        <f t="shared" si="7"/>
        <v>1.0014764987886424</v>
      </c>
      <c r="H68" s="15">
        <f t="shared" si="3"/>
        <v>-2.7131842643383663</v>
      </c>
      <c r="I68" s="15">
        <f t="shared" si="4"/>
        <v>-3.2799992755010621</v>
      </c>
      <c r="J68" s="15">
        <f t="shared" si="5"/>
        <v>3.5337585381778567</v>
      </c>
      <c r="K68" s="15">
        <f t="shared" si="6"/>
        <v>-2.4594250016615717</v>
      </c>
    </row>
    <row r="69" spans="1:11" x14ac:dyDescent="0.25">
      <c r="A69" s="1">
        <f>Data!A64</f>
        <v>42825</v>
      </c>
      <c r="B69" s="15">
        <f>Data!B64</f>
        <v>55.83</v>
      </c>
      <c r="C69" s="15">
        <f>Data!C64</f>
        <v>45.96</v>
      </c>
      <c r="D69" s="15">
        <f>Data!D64</f>
        <v>34.520000000000003</v>
      </c>
      <c r="E69" s="18">
        <f t="shared" si="2"/>
        <v>61</v>
      </c>
      <c r="G69" s="19">
        <f t="shared" si="7"/>
        <v>1.0015011255627111</v>
      </c>
      <c r="H69" s="15">
        <f t="shared" si="3"/>
        <v>-3.054152215049136</v>
      </c>
      <c r="I69" s="15">
        <f t="shared" si="4"/>
        <v>-3.590813802731823</v>
      </c>
      <c r="J69" s="15">
        <f t="shared" si="5"/>
        <v>3.5343840845555619</v>
      </c>
      <c r="K69" s="15">
        <f t="shared" si="6"/>
        <v>-3.1105819332253972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4" sqref="E14"/>
    </sheetView>
  </sheetViews>
  <sheetFormatPr defaultRowHeight="15" x14ac:dyDescent="0.25"/>
  <cols>
    <col min="1" max="1" width="18.7109375" customWidth="1"/>
    <col min="2" max="3" width="13.5703125" customWidth="1"/>
    <col min="4" max="4" width="11.28515625" customWidth="1"/>
    <col min="6" max="6" width="13.140625" customWidth="1"/>
  </cols>
  <sheetData>
    <row r="1" spans="1:6" x14ac:dyDescent="0.25">
      <c r="A1" t="s">
        <v>5</v>
      </c>
      <c r="B1" s="14">
        <f>i!B1</f>
        <v>6.0000000000000001E-3</v>
      </c>
    </row>
    <row r="2" spans="1:6" x14ac:dyDescent="0.25">
      <c r="A2" t="s">
        <v>6</v>
      </c>
      <c r="B2" s="21">
        <v>0.25</v>
      </c>
      <c r="C2" t="s">
        <v>9</v>
      </c>
      <c r="E2" s="23" t="s">
        <v>43</v>
      </c>
    </row>
    <row r="3" spans="1:6" x14ac:dyDescent="0.25">
      <c r="A3" t="s">
        <v>27</v>
      </c>
      <c r="B3" s="20">
        <v>6.0000000000000001E-3</v>
      </c>
      <c r="E3" s="23" t="s">
        <v>32</v>
      </c>
    </row>
    <row r="4" spans="1:6" x14ac:dyDescent="0.25">
      <c r="A4" t="s">
        <v>8</v>
      </c>
      <c r="B4" s="21">
        <f>1/12</f>
        <v>8.3333333333333329E-2</v>
      </c>
    </row>
    <row r="5" spans="1:6" x14ac:dyDescent="0.25">
      <c r="A5" t="s">
        <v>28</v>
      </c>
      <c r="B5" s="20">
        <v>5.0000000000000001E-3</v>
      </c>
      <c r="C5" s="12"/>
      <c r="F5" s="13"/>
    </row>
    <row r="6" spans="1:6" x14ac:dyDescent="0.25">
      <c r="A6" t="s">
        <v>7</v>
      </c>
      <c r="B6" s="14">
        <v>38</v>
      </c>
    </row>
    <row r="7" spans="1:6" x14ac:dyDescent="0.25">
      <c r="A7" t="s">
        <v>10</v>
      </c>
      <c r="B7" s="14">
        <v>38</v>
      </c>
    </row>
    <row r="9" spans="1:6" x14ac:dyDescent="0.25">
      <c r="A9" t="s">
        <v>29</v>
      </c>
      <c r="B9" s="21">
        <f>B6*EXP(B3*B2+B5*B4)</f>
        <v>38.072903176559379</v>
      </c>
      <c r="E9" s="23" t="s">
        <v>44</v>
      </c>
    </row>
    <row r="10" spans="1:6" x14ac:dyDescent="0.25">
      <c r="A10" t="s">
        <v>30</v>
      </c>
      <c r="B10" s="21">
        <f>B9-B7</f>
        <v>7.2903176559378835E-2</v>
      </c>
      <c r="C10" t="s">
        <v>31</v>
      </c>
      <c r="E10" s="23" t="s">
        <v>45</v>
      </c>
    </row>
    <row r="11" spans="1:6" ht="15.75" thickBot="1" x14ac:dyDescent="0.3"/>
    <row r="12" spans="1:6" ht="15.75" thickBot="1" x14ac:dyDescent="0.3">
      <c r="A12" t="s">
        <v>3</v>
      </c>
      <c r="B12" s="22">
        <f>B10*EXP(-B5*B4)</f>
        <v>7.2872806563334308E-2</v>
      </c>
      <c r="E12" s="23" t="s">
        <v>46</v>
      </c>
    </row>
    <row r="16" spans="1:6" x14ac:dyDescent="0.25">
      <c r="B16" s="4"/>
    </row>
    <row r="17" spans="2:2" x14ac:dyDescent="0.25">
      <c r="B17" s="11"/>
    </row>
    <row r="20" spans="2:2" x14ac:dyDescent="0.25">
      <c r="B20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" x14ac:dyDescent="0.25"/>
  <cols>
    <col min="1" max="1" width="18.7109375" customWidth="1"/>
    <col min="2" max="3" width="13.5703125" customWidth="1"/>
    <col min="4" max="4" width="11.28515625" customWidth="1"/>
    <col min="6" max="6" width="13.140625" customWidth="1"/>
  </cols>
  <sheetData>
    <row r="1" spans="1:6" x14ac:dyDescent="0.25">
      <c r="A1" t="s">
        <v>15</v>
      </c>
    </row>
    <row r="2" spans="1:6" ht="15.75" thickBot="1" x14ac:dyDescent="0.3">
      <c r="B2" s="3" t="str">
        <f>Data!B2</f>
        <v>Oil</v>
      </c>
      <c r="C2" s="3" t="str">
        <f>Data!C2</f>
        <v>Airline</v>
      </c>
      <c r="D2" s="3" t="str">
        <f>Data!D2</f>
        <v>Retailer</v>
      </c>
      <c r="F2" s="3"/>
    </row>
    <row r="3" spans="1:6" ht="15.75" thickBot="1" x14ac:dyDescent="0.3">
      <c r="A3" t="s">
        <v>4</v>
      </c>
      <c r="B3" s="7">
        <f>i!B7</f>
        <v>58.88826618308741</v>
      </c>
      <c r="C3" s="7">
        <f>i!C7</f>
        <v>49.554275692842943</v>
      </c>
      <c r="D3" s="8">
        <f>i!D7</f>
        <v>38.057042771383024</v>
      </c>
    </row>
    <row r="4" spans="1:6" x14ac:dyDescent="0.25">
      <c r="A4" s="6"/>
    </row>
    <row r="5" spans="1:6" x14ac:dyDescent="0.25">
      <c r="A5" s="6" t="s">
        <v>17</v>
      </c>
    </row>
    <row r="6" spans="1:6" x14ac:dyDescent="0.25">
      <c r="A6" s="6"/>
    </row>
    <row r="7" spans="1:6" x14ac:dyDescent="0.25">
      <c r="A7" s="6"/>
    </row>
    <row r="8" spans="1:6" x14ac:dyDescent="0.25">
      <c r="A8" s="6"/>
    </row>
    <row r="9" spans="1:6" x14ac:dyDescent="0.25">
      <c r="A9" s="6"/>
    </row>
    <row r="10" spans="1:6" x14ac:dyDescent="0.25">
      <c r="A10" s="6"/>
    </row>
    <row r="11" spans="1:6" x14ac:dyDescent="0.25">
      <c r="A11" s="6"/>
    </row>
    <row r="12" spans="1:6" x14ac:dyDescent="0.25">
      <c r="A12" s="6"/>
    </row>
    <row r="13" spans="1:6" x14ac:dyDescent="0.25">
      <c r="A13" s="6"/>
    </row>
    <row r="14" spans="1:6" x14ac:dyDescent="0.25">
      <c r="A14" s="6"/>
    </row>
    <row r="15" spans="1:6" x14ac:dyDescent="0.25">
      <c r="A15" s="6"/>
    </row>
    <row r="16" spans="1:6" x14ac:dyDescent="0.25">
      <c r="A16" s="6"/>
    </row>
    <row r="17" spans="1:2" x14ac:dyDescent="0.25">
      <c r="A17" s="6"/>
    </row>
    <row r="18" spans="1:2" x14ac:dyDescent="0.25">
      <c r="A18" s="6"/>
    </row>
    <row r="22" spans="1:2" ht="15.75" thickBot="1" x14ac:dyDescent="0.3">
      <c r="A22" t="s">
        <v>16</v>
      </c>
    </row>
    <row r="23" spans="1:2" ht="15.75" thickBot="1" x14ac:dyDescent="0.3">
      <c r="A23" t="s">
        <v>3</v>
      </c>
      <c r="B23" s="9">
        <f>iii!B12</f>
        <v>7.2872806563334308E-2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i</vt:lpstr>
      <vt:lpstr>ii</vt:lpstr>
      <vt:lpstr>iii</vt:lpstr>
      <vt:lpstr>Answers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2018-10-01T10:19:28Z</dcterms:modified>
</cp:coreProperties>
</file>